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5. - Pavilon 3 - 4" sheetId="2" r:id="rId2"/>
    <sheet name="Seznam figur" sheetId="3" r:id="rId3"/>
    <sheet name="Pokyny pro vyplnění" sheetId="4" r:id="rId4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'25. - Pavilon 3 - 4'!$C$86:$K$188</definedName>
    <definedName name="_xlnm.Print_Area" localSheetId="1">'25. - Pavilon 3 - 4'!$C$4:$J$39,'25. - Pavilon 3 - 4'!$C$45:$J$68,'25. - Pavilon 3 - 4'!$C$74:$K$188</definedName>
    <definedName name="_xlnm.Print_Titles" localSheetId="1">'25. - Pavilon 3 - 4'!$86:$86</definedName>
    <definedName name="_xlnm.Print_Area" localSheetId="2">'Seznam figur'!$C$4:$G$28</definedName>
    <definedName name="_xlnm.Print_Titles" localSheetId="2">'Seznam figur'!$9:$9</definedName>
    <definedName name="_xlnm.Print_Area" localSheetId="3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3" l="1" r="D7"/>
  <c i="2" r="J37"/>
  <c r="J36"/>
  <c i="1" r="AY55"/>
  <c i="2" r="J35"/>
  <c i="1" r="AX55"/>
  <c i="2" r="BI187"/>
  <c r="BH187"/>
  <c r="BG187"/>
  <c r="BF187"/>
  <c r="T187"/>
  <c r="R187"/>
  <c r="P187"/>
  <c r="BI182"/>
  <c r="BH182"/>
  <c r="BG182"/>
  <c r="BF182"/>
  <c r="T182"/>
  <c r="R182"/>
  <c r="P182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P172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1"/>
  <c r="BH151"/>
  <c r="BG151"/>
  <c r="BF151"/>
  <c r="T151"/>
  <c r="R151"/>
  <c r="P151"/>
  <c r="BI145"/>
  <c r="BH145"/>
  <c r="BG145"/>
  <c r="BF145"/>
  <c r="T145"/>
  <c r="R145"/>
  <c r="P145"/>
  <c r="BI139"/>
  <c r="BH139"/>
  <c r="BG139"/>
  <c r="BF139"/>
  <c r="T139"/>
  <c r="R139"/>
  <c r="P139"/>
  <c r="BI136"/>
  <c r="BH136"/>
  <c r="BG136"/>
  <c r="BF136"/>
  <c r="T136"/>
  <c r="R136"/>
  <c r="P136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1"/>
  <c r="BH121"/>
  <c r="BG121"/>
  <c r="BF121"/>
  <c r="T121"/>
  <c r="R121"/>
  <c r="P121"/>
  <c r="BI118"/>
  <c r="BH118"/>
  <c r="BG118"/>
  <c r="BF118"/>
  <c r="T118"/>
  <c r="R118"/>
  <c r="P118"/>
  <c r="BI114"/>
  <c r="BH114"/>
  <c r="BG114"/>
  <c r="BF114"/>
  <c r="T114"/>
  <c r="R114"/>
  <c r="P114"/>
  <c r="BI111"/>
  <c r="BH111"/>
  <c r="BG111"/>
  <c r="BF111"/>
  <c r="T111"/>
  <c r="R111"/>
  <c r="P111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7"/>
  <c r="BH97"/>
  <c r="BG97"/>
  <c r="BF97"/>
  <c r="T97"/>
  <c r="R97"/>
  <c r="P97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J84"/>
  <c r="J83"/>
  <c r="F83"/>
  <c r="F81"/>
  <c r="E79"/>
  <c r="J55"/>
  <c r="J54"/>
  <c r="F54"/>
  <c r="F52"/>
  <c r="E50"/>
  <c r="J18"/>
  <c r="E18"/>
  <c r="F84"/>
  <c r="J17"/>
  <c r="J12"/>
  <c r="J81"/>
  <c r="E7"/>
  <c r="E77"/>
  <c i="1" r="L50"/>
  <c r="AM50"/>
  <c r="AM49"/>
  <c r="L49"/>
  <c r="AM47"/>
  <c r="L47"/>
  <c r="L45"/>
  <c r="L44"/>
  <c i="2" r="BK156"/>
  <c r="J104"/>
  <c r="BK92"/>
  <c r="J177"/>
  <c r="J164"/>
  <c r="J129"/>
  <c r="J94"/>
  <c r="BK136"/>
  <c r="J121"/>
  <c r="J97"/>
  <c r="J173"/>
  <c r="J159"/>
  <c r="BK132"/>
  <c r="BK104"/>
  <c r="J151"/>
  <c r="J118"/>
  <c r="BK94"/>
  <c r="BK182"/>
  <c r="BK170"/>
  <c r="BK145"/>
  <c r="J107"/>
  <c r="J182"/>
  <c r="J156"/>
  <c r="BK114"/>
  <c i="1" r="AS54"/>
  <c i="2" r="J170"/>
  <c r="J136"/>
  <c r="J114"/>
  <c r="BK164"/>
  <c r="J145"/>
  <c r="BK97"/>
  <c r="J90"/>
  <c r="BK175"/>
  <c r="BK159"/>
  <c r="BK118"/>
  <c r="BK101"/>
  <c r="BK177"/>
  <c r="J132"/>
  <c r="BK107"/>
  <c r="J175"/>
  <c r="J162"/>
  <c r="BK139"/>
  <c r="J126"/>
  <c r="BK162"/>
  <c r="BK121"/>
  <c r="J101"/>
  <c r="BK187"/>
  <c r="J167"/>
  <c r="J139"/>
  <c r="BK111"/>
  <c r="J92"/>
  <c r="BK173"/>
  <c r="BK126"/>
  <c r="J111"/>
  <c r="J187"/>
  <c r="BK167"/>
  <c r="BK151"/>
  <c r="BK129"/>
  <c r="BK90"/>
  <c l="1" r="P89"/>
  <c r="P88"/>
  <c r="BK100"/>
  <c r="J100"/>
  <c r="J63"/>
  <c r="T100"/>
  <c r="T128"/>
  <c r="BK172"/>
  <c r="J172"/>
  <c r="J67"/>
  <c r="T89"/>
  <c r="T88"/>
  <c r="R100"/>
  <c r="R128"/>
  <c r="P158"/>
  <c r="T158"/>
  <c r="R166"/>
  <c r="R172"/>
  <c r="BK89"/>
  <c r="J89"/>
  <c r="J61"/>
  <c r="R89"/>
  <c r="R88"/>
  <c r="P100"/>
  <c r="BK128"/>
  <c r="J128"/>
  <c r="J64"/>
  <c r="P128"/>
  <c r="BK158"/>
  <c r="J158"/>
  <c r="J65"/>
  <c r="R158"/>
  <c r="BK166"/>
  <c r="J166"/>
  <c r="J66"/>
  <c r="P166"/>
  <c r="T166"/>
  <c r="T172"/>
  <c r="E48"/>
  <c r="BE90"/>
  <c r="BE94"/>
  <c r="BE97"/>
  <c r="BE118"/>
  <c r="BE139"/>
  <c r="BE164"/>
  <c r="BE175"/>
  <c r="BE177"/>
  <c r="BE182"/>
  <c r="BE92"/>
  <c r="BE101"/>
  <c r="BE132"/>
  <c r="BE156"/>
  <c r="BE159"/>
  <c r="BE162"/>
  <c r="J52"/>
  <c r="F55"/>
  <c r="BE114"/>
  <c r="BE121"/>
  <c r="BE129"/>
  <c r="BE145"/>
  <c r="BE151"/>
  <c r="BE167"/>
  <c r="BE170"/>
  <c r="BE173"/>
  <c r="BE187"/>
  <c r="BE104"/>
  <c r="BE107"/>
  <c r="BE111"/>
  <c r="BE126"/>
  <c r="BE136"/>
  <c r="F34"/>
  <c i="1" r="BA55"/>
  <c r="BA54"/>
  <c r="W30"/>
  <c i="2" r="J34"/>
  <c i="1" r="AW55"/>
  <c i="2" r="F37"/>
  <c i="1" r="BD55"/>
  <c r="BD54"/>
  <c r="W33"/>
  <c i="2" r="F35"/>
  <c i="1" r="BB55"/>
  <c r="BB54"/>
  <c r="W31"/>
  <c i="2" r="F36"/>
  <c i="1" r="BC55"/>
  <c r="BC54"/>
  <c r="AY54"/>
  <c i="2" l="1" r="R99"/>
  <c r="R87"/>
  <c r="T99"/>
  <c r="P99"/>
  <c r="P87"/>
  <c i="1" r="AU55"/>
  <c i="2" r="T87"/>
  <c r="BK88"/>
  <c r="J88"/>
  <c r="J60"/>
  <c r="BK99"/>
  <c r="J99"/>
  <c r="J62"/>
  <c i="1" r="W32"/>
  <c i="2" r="F33"/>
  <c i="1" r="AZ55"/>
  <c r="AZ54"/>
  <c r="W29"/>
  <c i="2" r="J33"/>
  <c i="1" r="AV55"/>
  <c r="AT55"/>
  <c r="AX54"/>
  <c r="AW54"/>
  <c r="AK30"/>
  <c r="AU54"/>
  <c i="2" l="1" r="BK87"/>
  <c r="J87"/>
  <c r="J59"/>
  <c i="1" r="AV54"/>
  <c r="AK29"/>
  <c i="2" l="1" r="J30"/>
  <c i="1" r="AG55"/>
  <c r="AG54"/>
  <c r="AK26"/>
  <c r="AK35"/>
  <c r="AT54"/>
  <c l="1" r="AN54"/>
  <c r="AN55"/>
  <c i="2" r="J39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<sst xmlns="http://schemas.openxmlformats.org/spreadsheetml/2006/main">
  <si>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</si>
  <si>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</si>
  <si>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</si>
  <si>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</si>
  <si>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</si>
  <si>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{2e702edf-7aab-47ea-a04e-c295a53d006b}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</si>
  <si>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</si>
  <si>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</si>
  <si>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</si>
  <si>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</si>
  <si>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</si>
  <si>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</si>
  <si>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</si>
  <si>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</si>
  <si>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2021-01M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</si>
  <si>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</si>
  <si>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</si>
  <si>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SPŠ dopravní Plzeň – výměna střešní krytiny</t>
  </si>
  <si>
    <t>KSO:</t>
  </si>
  <si>
    <t/>
  </si>
  <si>
    <t>CC-CZ:</t>
  </si>
  <si>
    <t>Místo:</t>
  </si>
  <si>
    <t>Karlovarská 99, Plzeň</t>
  </si>
  <si>
    <t>Datum:</t>
  </si>
  <si>
    <t>20. 1. 2021</t>
  </si>
  <si>
    <t>Zadavatel:</t>
  </si>
  <si>
    <t>IČ:</t>
  </si>
  <si>
    <t>Střední průmyslová škola dopravní, Plzeň</t>
  </si>
  <si>
    <t>DIČ:</t>
  </si>
  <si>
    <t>Uchazeč:</t>
  </si>
  <si>
    <t>Vyplň údaj</t>
  </si>
  <si>
    <t>Projektant:</t>
  </si>
  <si>
    <t>PLANSTAV a.s.</t>
  </si>
  <si>
    <t>True</t>
  </si>
  <si>
    <t>Zpracovatel:</t>
  </si>
  <si>
    <t>Michal Jirka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</si>
  <si>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</si>
  <si>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</si>
  <si>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</si>
  <si>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</si>
  <si>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</si>
  <si>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</si>
  <si>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</si>
  <si>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</si>
  <si>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</si>
  <si>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</si>
  <si>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</si>
  <si>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</si>
  <si>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</si>
  <si>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</si>
  <si>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</si>
  <si>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</si>
  <si>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</si>
  <si>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</si>
  <si>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</si>
  <si>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</si>
  <si>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</si>
  <si>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</si>
  <si>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</si>
  <si>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</si>
  <si>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</si>
  <si>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</si>
  <si>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</si>
  <si>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</si>
  <si>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</si>
  <si>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</si>
  <si>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</si>
  <si>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</si>
  <si>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</si>
  <si>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</si>
  <si>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</si>
  <si>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</si>
  <si>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</si>
  <si>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</si>
  <si>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</si>
  <si>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</si>
  <si>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</si>
  <si>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25.</t>
  </si>
  <si>
    <t>Pavilon 3 - 4</t>
  </si>
  <si>
    <t>STA</t>
  </si>
  <si>
    <t>1</t>
  </si>
  <si>
    <t>{693e1b78-1ede-4f0c-84fa-eadaa11e4dbe}</t>
  </si>
  <si>
    <t>2</t>
  </si>
  <si>
    <t>STR</t>
  </si>
  <si>
    <t>M2</t>
  </si>
  <si>
    <t>33,3</t>
  </si>
  <si>
    <t>OBVOD</t>
  </si>
  <si>
    <t>M</t>
  </si>
  <si>
    <t>23,15</t>
  </si>
  <si>
    <t>KRYCÍ LIST SOUPISU PRACÍ</t>
  </si>
  <si>
    <t>Objekt:</t>
  </si>
  <si>
    <t>25. - Pavilon 3 - 4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</si>
  <si>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</si>
  <si>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</si>
  <si>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</si>
  <si>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</si>
  <si>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</si>
  <si>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997 - Přesun sutě</t>
  </si>
  <si>
    <t>PSV - Práce a dodávky PSV</t>
  </si>
  <si>
    <t xml:space="preserve">    712 - Povlakové krytiny</t>
  </si>
  <si>
    <t xml:space="preserve">    713 - Izolace tepelné</t>
  </si>
  <si>
    <t xml:space="preserve">    743 - Elektromontáže - hrubá montáž</t>
  </si>
  <si>
    <t xml:space="preserve">    762 - Konstrukce tesařské</t>
  </si>
  <si>
    <t xml:space="preserve">    764 - Konstrukce klempířské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</si>
  <si>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</si>
  <si>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</si>
  <si>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</si>
  <si>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</si>
  <si>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</si>
  <si>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</si>
  <si>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</si>
  <si>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</si>
  <si>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</si>
  <si>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</si>
  <si>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</si>
  <si>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</si>
  <si>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</si>
  <si>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</si>
  <si>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</si>
  <si>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</si>
  <si>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997</t>
  </si>
  <si>
    <t>Přesun sutě</t>
  </si>
  <si>
    <t>K</t>
  </si>
  <si>
    <t>997013117</t>
  </si>
  <si>
    <t>Vnitrostaveništní doprava suti a vybouraných hmot pro budovy v do 24 m s použitím mechanizace</t>
  </si>
  <si>
    <t>t</t>
  </si>
  <si>
    <t>CS ÚRS 2021 01</t>
  </si>
  <si>
    <t>4</t>
  </si>
  <si>
    <t>-1594099752</t>
  </si>
  <si>
    <t>PP</t>
  </si>
  <si>
    <t>Vnitrostaveništní doprava suti a vybouraných hmot vodorovně do 50 m svisle s použitím mechanizace pro budovy a haly výšky přes 21 do 24 m</t>
  </si>
  <si>
    <t>997013501</t>
  </si>
  <si>
    <t>Odvoz suti a vybouraných hmot na skládku nebo meziskládku do 1 km se složením</t>
  </si>
  <si>
    <t>816428986</t>
  </si>
  <si>
    <t>Odvoz suti a vybouraných hmot na skládku nebo meziskládku se složením, na vzdálenost do 1 km</t>
  </si>
  <si>
    <t>3</t>
  </si>
  <si>
    <t>997013509</t>
  </si>
  <si>
    <t>Příplatek k odvozu suti a vybouraných hmot na skládku ZKD 1 km přes 1 km</t>
  </si>
  <si>
    <t>1018394249</t>
  </si>
  <si>
    <t>Odvoz suti a vybouraných hmot na skládku nebo meziskládku se složením, na vzdálenost Příplatek k ceně za každý další i započatý 1 km přes 1 km</t>
  </si>
  <si>
    <t>VV</t>
  </si>
  <si>
    <t>0,11*19 'Přepočtené koeficientem množství</t>
  </si>
  <si>
    <t>997013631</t>
  </si>
  <si>
    <t>Poplatek za uložení na skládce (skládkovné) stavebního odpadu směsného kód odpadu 17 09 04</t>
  </si>
  <si>
    <t>-771225195</t>
  </si>
  <si>
    <t>Poplatek za uložení stavebního odpadu na skládce (skládkovné) směsného stavebního a demoličního zatříděného do Katalogu odpadů pod kódem 17 09 04</t>
  </si>
  <si>
    <t>PSV</t>
  </si>
  <si>
    <t>Práce a dodávky PSV</t>
  </si>
  <si>
    <t>712</t>
  </si>
  <si>
    <t>Povlakové krytiny</t>
  </si>
  <si>
    <t>5</t>
  </si>
  <si>
    <t>712300841</t>
  </si>
  <si>
    <t>Odstranění povlakové krytiny střech do 10° odškrabáním mechu s urovnáním povrchu a očištěním</t>
  </si>
  <si>
    <t>m2</t>
  </si>
  <si>
    <t>16</t>
  </si>
  <si>
    <t>1845595884</t>
  </si>
  <si>
    <t>Odstranění ze střech plochých do 10° mechu odškrabáním a očistěním s urovnáním povrchu</t>
  </si>
  <si>
    <t>6</t>
  </si>
  <si>
    <t>712331111</t>
  </si>
  <si>
    <t>Provedení povlakové krytiny střech do 10° podkladní vrstvy pásy na sucho samolepící</t>
  </si>
  <si>
    <t>922159040</t>
  </si>
  <si>
    <t>Provedení povlakové krytiny střech plochých do 10° pásy na sucho podkladní samolepící asfaltový pás</t>
  </si>
  <si>
    <t>33,30"STŘECHA</t>
  </si>
  <si>
    <t>7</t>
  </si>
  <si>
    <t>62866281</t>
  </si>
  <si>
    <t>pás asfaltový samolepicí modifikovaný SBS tl 3,0mm s vložkou ze skleněné tkaniny se spalitelnou fólií nebo jemnozrnným minerálním posypem nebo textilií na horním povrchu</t>
  </si>
  <si>
    <t>32</t>
  </si>
  <si>
    <t>1996705165</t>
  </si>
  <si>
    <t>STR+0,55*obvod</t>
  </si>
  <si>
    <t>46,033*1,1655 'Přepočtené koeficientem množství</t>
  </si>
  <si>
    <t>8</t>
  </si>
  <si>
    <t>712341559</t>
  </si>
  <si>
    <t>Provedení povlakové krytiny střech do 10° pásy NAIP přitavením v plné ploše</t>
  </si>
  <si>
    <t>-1808786016</t>
  </si>
  <si>
    <t>Provedení povlakové krytiny střech plochých do 10° pásy přitavením NAIP v plné ploše</t>
  </si>
  <si>
    <t>9</t>
  </si>
  <si>
    <t>62857003</t>
  </si>
  <si>
    <t>pás asfaltový natavitelný modifikovaný SBS tl 4,5mm s vložkou kombinovanou z různých materiálů a hrubozrnným břidličným posypem na horním povrchu</t>
  </si>
  <si>
    <t>53472734</t>
  </si>
  <si>
    <t>str+0,55*obvod</t>
  </si>
  <si>
    <t>10</t>
  </si>
  <si>
    <t>71283110R</t>
  </si>
  <si>
    <t>Provedení povlakové krytiny vytažením na konstrukce pásy samolepící</t>
  </si>
  <si>
    <t>vlastní položka</t>
  </si>
  <si>
    <t>-901642877</t>
  </si>
  <si>
    <t>Provedení povlakové krytiny střech samostatným vytažením izolačního povlaku pásy na konstrukce převyšující úroveň střechy, pásy samolepící</t>
  </si>
  <si>
    <t>0,55*obvod</t>
  </si>
  <si>
    <t>11</t>
  </si>
  <si>
    <t>712841559</t>
  </si>
  <si>
    <t>Provedení povlakové krytiny vytažením na konstrukce pásy přitavením NAIP</t>
  </si>
  <si>
    <t>-1172997761</t>
  </si>
  <si>
    <t>Provedení povlakové krytiny střech samostatným vytažením izolačního povlaku pásy přitavením na konstrukce převyšující úroveň střechy, NAIP</t>
  </si>
  <si>
    <t>23,15"OBVOD</t>
  </si>
  <si>
    <t>Mezisoučet</t>
  </si>
  <si>
    <t>0,55*OBVOD</t>
  </si>
  <si>
    <t>12</t>
  </si>
  <si>
    <t>998712103</t>
  </si>
  <si>
    <t>Přesun hmot tonážní tonážní pro krytiny povlakové v objektech v do 24 m</t>
  </si>
  <si>
    <t>2082292840</t>
  </si>
  <si>
    <t>Přesun hmot pro povlakové krytiny stanovený z hmotnosti přesunovaného materiálu vodorovná dopravní vzdálenost do 50 m v objektech výšky přes 12 do 24 m</t>
  </si>
  <si>
    <t>713</t>
  </si>
  <si>
    <t>Izolace tepelné</t>
  </si>
  <si>
    <t>13</t>
  </si>
  <si>
    <t>713141135</t>
  </si>
  <si>
    <t>Montáž izolace tepelné střech plochých lepené za studena bodově 1 vrstva rohoží, pásů, dílců, desek</t>
  </si>
  <si>
    <t>-439805923</t>
  </si>
  <si>
    <t>Montáž tepelné izolace střech plochých rohožemi, pásy, deskami, dílci, bloky (izolační materiál ve specifikaci) přilepenými za studena bodově, jednovrstvá</t>
  </si>
  <si>
    <t>14</t>
  </si>
  <si>
    <t>28372321</t>
  </si>
  <si>
    <t>deska EPS 100 do plochých střech a podlah λ=0,037 tl 200mm</t>
  </si>
  <si>
    <t>-703793404</t>
  </si>
  <si>
    <t>33,3*1,05 'Přepočtené koeficientem množství</t>
  </si>
  <si>
    <t>713141243</t>
  </si>
  <si>
    <t>Přikotvení tepelné izolace šrouby do betonu pro izolaci tl přes 140 do 200 mm</t>
  </si>
  <si>
    <t>-1188930275</t>
  </si>
  <si>
    <t>Montáž tepelné izolace střech plochých mechanické přikotvení šrouby včetně dodávky šroubů, bez položení tepelné izolace tl. izolace přes 140 do 200 mm do betonu</t>
  </si>
  <si>
    <t>713141391</t>
  </si>
  <si>
    <t>Montáž izolace tepelné stěn výšky do 1000 mm na atiky a prostupy střechou lepené za studena zplna</t>
  </si>
  <si>
    <t>-757680624</t>
  </si>
  <si>
    <t>Montáž tepelné izolace střech plochých na konstrukce stěn převyšující úroveň střechy např. atiky, prostupy střešní krytinou do výšky 1 000 mm přilepenými za studena zplna</t>
  </si>
  <si>
    <t xml:space="preserve">zateplení atiky </t>
  </si>
  <si>
    <t>0,55*18</t>
  </si>
  <si>
    <t>0,40*18</t>
  </si>
  <si>
    <t>Součet</t>
  </si>
  <si>
    <t>17</t>
  </si>
  <si>
    <t>28372309</t>
  </si>
  <si>
    <t>deska EPS 100 do plochých střech a podlah λ=0,037 tl 100mm</t>
  </si>
  <si>
    <t>-1612808991</t>
  </si>
  <si>
    <t>zateplení atiky</t>
  </si>
  <si>
    <t>9,9*1,05 'Přepočtené koeficientem množství</t>
  </si>
  <si>
    <t>18</t>
  </si>
  <si>
    <t>28376105</t>
  </si>
  <si>
    <t>klín izolační z XPS spádový</t>
  </si>
  <si>
    <t>m3</t>
  </si>
  <si>
    <t>-491719951</t>
  </si>
  <si>
    <t>zateplení koruny atiky</t>
  </si>
  <si>
    <t>0,05*0,40*18</t>
  </si>
  <si>
    <t>19</t>
  </si>
  <si>
    <t>998713103</t>
  </si>
  <si>
    <t>Přesun hmot tonážní pro izolace tepelné v objektech v do 24 m</t>
  </si>
  <si>
    <t>-1560815847</t>
  </si>
  <si>
    <t>Přesun hmot pro izolace tepelné stanovený z hmotnosti přesunovaného materiálu vodorovná dopravní vzdálenost do 50 m v objektech výšky přes 12 m do 24 m</t>
  </si>
  <si>
    <t>743</t>
  </si>
  <si>
    <t>Elektromontáže - hrubá montáž</t>
  </si>
  <si>
    <t>20</t>
  </si>
  <si>
    <t>743-D</t>
  </si>
  <si>
    <t>Demontáž stávajícího vedení hromosvodu na střeše</t>
  </si>
  <si>
    <t>m</t>
  </si>
  <si>
    <t>725293009</t>
  </si>
  <si>
    <t xml:space="preserve">19,2"délku hromosvodu přeměřit </t>
  </si>
  <si>
    <t>743-R1</t>
  </si>
  <si>
    <t xml:space="preserve">Dodávka a montáž nového hromosvodu na střeše v původních trasách </t>
  </si>
  <si>
    <t>-854737539</t>
  </si>
  <si>
    <t>22</t>
  </si>
  <si>
    <t>743-REV</t>
  </si>
  <si>
    <t>Revize hromosvodu</t>
  </si>
  <si>
    <t>kus</t>
  </si>
  <si>
    <t>-1061784882</t>
  </si>
  <si>
    <t>762</t>
  </si>
  <si>
    <t>Konstrukce tesařské</t>
  </si>
  <si>
    <t>23</t>
  </si>
  <si>
    <t>76236131R</t>
  </si>
  <si>
    <t>Konstrukční vrstva pod klempířské prvky pro oplechování horních ploch zdí a nadezdívek (atik) z desek voděvzdorné překližky šroubovaných do podkladu, tloušťky desky 21 mm</t>
  </si>
  <si>
    <t>-1245672901</t>
  </si>
  <si>
    <t>0,4*18</t>
  </si>
  <si>
    <t>24</t>
  </si>
  <si>
    <t>998762103</t>
  </si>
  <si>
    <t>Přesun hmot tonážní pro kce tesařské v objektech v do 24 m</t>
  </si>
  <si>
    <t>97310927</t>
  </si>
  <si>
    <t>Přesun hmot pro konstrukce tesařské stanovený z hmotnosti přesunovaného materiálu vodorovná dopravní vzdálenost do 50 m v objektech výšky přes 12 do 24 m</t>
  </si>
  <si>
    <t>764</t>
  </si>
  <si>
    <t>Konstrukce klempířské</t>
  </si>
  <si>
    <t>25</t>
  </si>
  <si>
    <t>764002841</t>
  </si>
  <si>
    <t>Demontáž oplechování horních ploch zdí a nadezdívek do suti</t>
  </si>
  <si>
    <t>1038749779</t>
  </si>
  <si>
    <t>Demontáž klempířských konstrukcí oplechování horních ploch zdí a nadezdívek do suti</t>
  </si>
  <si>
    <t>26</t>
  </si>
  <si>
    <t>764002871</t>
  </si>
  <si>
    <t>Demontáž lemování zdí do suti</t>
  </si>
  <si>
    <t>-1098027966</t>
  </si>
  <si>
    <t>Demontáž klempířských konstrukcí lemování zdí do suti</t>
  </si>
  <si>
    <t>27</t>
  </si>
  <si>
    <t>76421460R</t>
  </si>
  <si>
    <t>Oplechování horních ploch a atik bez rohů z Pz s povrch úpravou mechanicky kotvené rš 550 mm</t>
  </si>
  <si>
    <t>456823894</t>
  </si>
  <si>
    <t>Oplechování horních ploch zdí a nadezdívek (atik) z pozinkovaného plechu s povrchovou úpravou mechanicky kotvené rš 550 mm</t>
  </si>
  <si>
    <t>1K</t>
  </si>
  <si>
    <t>28</t>
  </si>
  <si>
    <t>764311603</t>
  </si>
  <si>
    <t>Lemování rovných zdí střech s krytinou prejzovou nebo vlnitou z Pz s povrchovou úpravou rš 250 mm</t>
  </si>
  <si>
    <t>167729003</t>
  </si>
  <si>
    <t>Lemování zdí z pozinkovaného plechu s povrchovou úpravou boční nebo horní rovné, střech s krytinou prejzovou nebo vlnitou rš 250 mm</t>
  </si>
  <si>
    <t>3K</t>
  </si>
  <si>
    <t>29</t>
  </si>
  <si>
    <t>998764103</t>
  </si>
  <si>
    <t>Přesun hmot tonážní pro konstrukce klempířské v objektech v do 24 m</t>
  </si>
  <si>
    <t>-581518076</t>
  </si>
  <si>
    <t>Přesun hmot pro konstrukce klempířské stanovený z hmotnosti přesunovaného materiálu vodorovná dopravní vzdálenost do 50 m v objektech výšky přes 12 do 24 m</t>
  </si>
  <si>
    <t>SEZNAM FIGUR</t>
  </si>
  <si>
    <t>Výměra</t>
  </si>
  <si>
    <t xml:space="preserve"> 25.</t>
  </si>
  <si>
    <t>Použití figury: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</si>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</sst>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7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23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0" fillId="0" borderId="17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/>
    </xf>
    <xf numFmtId="167" fontId="40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33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37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38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39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40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41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42</v>
      </c>
      <c r="E29" s="49"/>
      <c r="F29" s="34" t="s">
        <v>43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44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45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46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47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48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49</v>
      </c>
      <c r="U35" s="56"/>
      <c r="V35" s="56"/>
      <c r="W35" s="56"/>
      <c r="X35" s="58" t="s">
        <v>50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51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2021-01M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SPŠ dopravní Plzeň – výměna střešní krytiny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Karlovarská 99, Plzeň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20. 1. 2021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Střední průmyslová škola dopravní, Plzeň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PLANSTAV a.s.</v>
      </c>
      <c r="AN49" s="66"/>
      <c r="AO49" s="66"/>
      <c r="AP49" s="66"/>
      <c r="AQ49" s="42"/>
      <c r="AR49" s="46"/>
      <c r="AS49" s="76" t="s">
        <v>52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>Michal Jirka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53</v>
      </c>
      <c r="D52" s="89"/>
      <c r="E52" s="89"/>
      <c r="F52" s="89"/>
      <c r="G52" s="89"/>
      <c r="H52" s="90"/>
      <c r="I52" s="91" t="s">
        <v>54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55</v>
      </c>
      <c r="AH52" s="89"/>
      <c r="AI52" s="89"/>
      <c r="AJ52" s="89"/>
      <c r="AK52" s="89"/>
      <c r="AL52" s="89"/>
      <c r="AM52" s="89"/>
      <c r="AN52" s="91" t="s">
        <v>56</v>
      </c>
      <c r="AO52" s="89"/>
      <c r="AP52" s="89"/>
      <c r="AQ52" s="93" t="s">
        <v>57</v>
      </c>
      <c r="AR52" s="46"/>
      <c r="AS52" s="94" t="s">
        <v>58</v>
      </c>
      <c r="AT52" s="95" t="s">
        <v>59</v>
      </c>
      <c r="AU52" s="95" t="s">
        <v>60</v>
      </c>
      <c r="AV52" s="95" t="s">
        <v>61</v>
      </c>
      <c r="AW52" s="95" t="s">
        <v>62</v>
      </c>
      <c r="AX52" s="95" t="s">
        <v>63</v>
      </c>
      <c r="AY52" s="95" t="s">
        <v>64</v>
      </c>
      <c r="AZ52" s="95" t="s">
        <v>65</v>
      </c>
      <c r="BA52" s="95" t="s">
        <v>66</v>
      </c>
      <c r="BB52" s="95" t="s">
        <v>67</v>
      </c>
      <c r="BC52" s="95" t="s">
        <v>68</v>
      </c>
      <c r="BD52" s="96" t="s">
        <v>69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70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ROUND(AS55,2)</f>
        <v>0</v>
      </c>
      <c r="AT54" s="108">
        <f>ROUND(SUM(AV54:AW54),2)</f>
        <v>0</v>
      </c>
      <c r="AU54" s="109">
        <f>ROUND(AU55,5)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ROUND(AZ55,2)</f>
        <v>0</v>
      </c>
      <c r="BA54" s="108">
        <f>ROUND(BA55,2)</f>
        <v>0</v>
      </c>
      <c r="BB54" s="108">
        <f>ROUND(BB55,2)</f>
        <v>0</v>
      </c>
      <c r="BC54" s="108">
        <f>ROUND(BC55,2)</f>
        <v>0</v>
      </c>
      <c r="BD54" s="110">
        <f>ROUND(BD55,2)</f>
        <v>0</v>
      </c>
      <c r="BE54" s="6"/>
      <c r="BS54" s="111" t="s">
        <v>71</v>
      </c>
      <c r="BT54" s="111" t="s">
        <v>72</v>
      </c>
      <c r="BU54" s="112" t="s">
        <v>73</v>
      </c>
      <c r="BV54" s="111" t="s">
        <v>74</v>
      </c>
      <c r="BW54" s="111" t="s">
        <v>5</v>
      </c>
      <c r="BX54" s="111" t="s">
        <v>75</v>
      </c>
      <c r="CL54" s="111" t="s">
        <v>19</v>
      </c>
    </row>
    <row r="55" s="7" customFormat="1" ht="16.5" customHeight="1">
      <c r="A55" s="113" t="s">
        <v>76</v>
      </c>
      <c r="B55" s="114"/>
      <c r="C55" s="115"/>
      <c r="D55" s="116" t="s">
        <v>77</v>
      </c>
      <c r="E55" s="116"/>
      <c r="F55" s="116"/>
      <c r="G55" s="116"/>
      <c r="H55" s="116"/>
      <c r="I55" s="117"/>
      <c r="J55" s="116" t="s">
        <v>78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'25. - Pavilon 3 - 4'!J30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79</v>
      </c>
      <c r="AR55" s="120"/>
      <c r="AS55" s="121">
        <v>0</v>
      </c>
      <c r="AT55" s="122">
        <f>ROUND(SUM(AV55:AW55),2)</f>
        <v>0</v>
      </c>
      <c r="AU55" s="123">
        <f>'25. - Pavilon 3 - 4'!P87</f>
        <v>0</v>
      </c>
      <c r="AV55" s="122">
        <f>'25. - Pavilon 3 - 4'!J33</f>
        <v>0</v>
      </c>
      <c r="AW55" s="122">
        <f>'25. - Pavilon 3 - 4'!J34</f>
        <v>0</v>
      </c>
      <c r="AX55" s="122">
        <f>'25. - Pavilon 3 - 4'!J35</f>
        <v>0</v>
      </c>
      <c r="AY55" s="122">
        <f>'25. - Pavilon 3 - 4'!J36</f>
        <v>0</v>
      </c>
      <c r="AZ55" s="122">
        <f>'25. - Pavilon 3 - 4'!F33</f>
        <v>0</v>
      </c>
      <c r="BA55" s="122">
        <f>'25. - Pavilon 3 - 4'!F34</f>
        <v>0</v>
      </c>
      <c r="BB55" s="122">
        <f>'25. - Pavilon 3 - 4'!F35</f>
        <v>0</v>
      </c>
      <c r="BC55" s="122">
        <f>'25. - Pavilon 3 - 4'!F36</f>
        <v>0</v>
      </c>
      <c r="BD55" s="124">
        <f>'25. - Pavilon 3 - 4'!F37</f>
        <v>0</v>
      </c>
      <c r="BE55" s="7"/>
      <c r="BT55" s="125" t="s">
        <v>80</v>
      </c>
      <c r="BV55" s="125" t="s">
        <v>74</v>
      </c>
      <c r="BW55" s="125" t="s">
        <v>81</v>
      </c>
      <c r="BX55" s="125" t="s">
        <v>5</v>
      </c>
      <c r="CL55" s="125" t="s">
        <v>19</v>
      </c>
      <c r="CM55" s="125" t="s">
        <v>82</v>
      </c>
    </row>
    <row r="56" s="2" customFormat="1" ht="30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6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</row>
    <row r="57" s="2" customFormat="1" ht="6.96" customHeight="1">
      <c r="A57" s="40"/>
      <c r="B57" s="61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  <c r="AN57" s="62"/>
      <c r="AO57" s="62"/>
      <c r="AP57" s="62"/>
      <c r="AQ57" s="6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</sheetData>
  <sheetProtection sheet="1" formatColumns="0" formatRows="0" objects="1" scenarios="1" spinCount="100000" saltValue="7l+9yYz6pFokHYdVrqTJ0XWQBGN47WKhsYPWbxlBUd/JikmD+3p2v8VraR/JiKrCwYKuv6ShUTi7vuSZ0yzbyw==" hashValue="y8hpSPsZXz7SYASwVKpzh5BK9tyx3M03xx9b1rBHCyDLbP8yHAM8WldTVzpyCs7A3eDCFhEELXXLki3PsJZ4zw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25. - Pavilon 3 - 4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81</v>
      </c>
      <c r="AZ2" s="126" t="s">
        <v>83</v>
      </c>
      <c r="BA2" s="126" t="s">
        <v>19</v>
      </c>
      <c r="BB2" s="126" t="s">
        <v>84</v>
      </c>
      <c r="BC2" s="126" t="s">
        <v>85</v>
      </c>
      <c r="BD2" s="126" t="s">
        <v>82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22"/>
      <c r="AT3" s="19" t="s">
        <v>82</v>
      </c>
      <c r="AZ3" s="126" t="s">
        <v>86</v>
      </c>
      <c r="BA3" s="126" t="s">
        <v>19</v>
      </c>
      <c r="BB3" s="126" t="s">
        <v>87</v>
      </c>
      <c r="BC3" s="126" t="s">
        <v>88</v>
      </c>
      <c r="BD3" s="126" t="s">
        <v>82</v>
      </c>
    </row>
    <row r="4" s="1" customFormat="1" ht="24.96" customHeight="1">
      <c r="B4" s="22"/>
      <c r="D4" s="129" t="s">
        <v>89</v>
      </c>
      <c r="L4" s="22"/>
      <c r="M4" s="130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1" t="s">
        <v>16</v>
      </c>
      <c r="L6" s="22"/>
    </row>
    <row r="7" s="1" customFormat="1" ht="16.5" customHeight="1">
      <c r="B7" s="22"/>
      <c r="E7" s="132" t="str">
        <f>'Rekapitulace stavby'!K6</f>
        <v>SPŠ dopravní Plzeň – výměna střešní krytiny</v>
      </c>
      <c r="F7" s="131"/>
      <c r="G7" s="131"/>
      <c r="H7" s="131"/>
      <c r="L7" s="22"/>
    </row>
    <row r="8" s="2" customFormat="1" ht="12" customHeight="1">
      <c r="A8" s="40"/>
      <c r="B8" s="46"/>
      <c r="C8" s="40"/>
      <c r="D8" s="131" t="s">
        <v>90</v>
      </c>
      <c r="E8" s="40"/>
      <c r="F8" s="40"/>
      <c r="G8" s="40"/>
      <c r="H8" s="40"/>
      <c r="I8" s="40"/>
      <c r="J8" s="40"/>
      <c r="K8" s="40"/>
      <c r="L8" s="133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4" t="s">
        <v>91</v>
      </c>
      <c r="F9" s="40"/>
      <c r="G9" s="40"/>
      <c r="H9" s="40"/>
      <c r="I9" s="40"/>
      <c r="J9" s="40"/>
      <c r="K9" s="40"/>
      <c r="L9" s="133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3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1" t="s">
        <v>18</v>
      </c>
      <c r="E11" s="40"/>
      <c r="F11" s="135" t="s">
        <v>19</v>
      </c>
      <c r="G11" s="40"/>
      <c r="H11" s="40"/>
      <c r="I11" s="131" t="s">
        <v>20</v>
      </c>
      <c r="J11" s="135" t="s">
        <v>19</v>
      </c>
      <c r="K11" s="40"/>
      <c r="L11" s="133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1" t="s">
        <v>21</v>
      </c>
      <c r="E12" s="40"/>
      <c r="F12" s="135" t="s">
        <v>22</v>
      </c>
      <c r="G12" s="40"/>
      <c r="H12" s="40"/>
      <c r="I12" s="131" t="s">
        <v>23</v>
      </c>
      <c r="J12" s="136" t="str">
        <f>'Rekapitulace stavby'!AN8</f>
        <v>20. 1. 2021</v>
      </c>
      <c r="K12" s="40"/>
      <c r="L12" s="133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3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1" t="s">
        <v>25</v>
      </c>
      <c r="E14" s="40"/>
      <c r="F14" s="40"/>
      <c r="G14" s="40"/>
      <c r="H14" s="40"/>
      <c r="I14" s="131" t="s">
        <v>26</v>
      </c>
      <c r="J14" s="135" t="s">
        <v>19</v>
      </c>
      <c r="K14" s="40"/>
      <c r="L14" s="133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">
        <v>27</v>
      </c>
      <c r="F15" s="40"/>
      <c r="G15" s="40"/>
      <c r="H15" s="40"/>
      <c r="I15" s="131" t="s">
        <v>28</v>
      </c>
      <c r="J15" s="135" t="s">
        <v>19</v>
      </c>
      <c r="K15" s="40"/>
      <c r="L15" s="133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3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1" t="s">
        <v>29</v>
      </c>
      <c r="E17" s="40"/>
      <c r="F17" s="40"/>
      <c r="G17" s="40"/>
      <c r="H17" s="40"/>
      <c r="I17" s="131" t="s">
        <v>26</v>
      </c>
      <c r="J17" s="35" t="str">
        <f>'Rekapitulace stavby'!AN13</f>
        <v>Vyplň údaj</v>
      </c>
      <c r="K17" s="40"/>
      <c r="L17" s="133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31" t="s">
        <v>28</v>
      </c>
      <c r="J18" s="35" t="str">
        <f>'Rekapitulace stavby'!AN14</f>
        <v>Vyplň údaj</v>
      </c>
      <c r="K18" s="40"/>
      <c r="L18" s="133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3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1" t="s">
        <v>31</v>
      </c>
      <c r="E20" s="40"/>
      <c r="F20" s="40"/>
      <c r="G20" s="40"/>
      <c r="H20" s="40"/>
      <c r="I20" s="131" t="s">
        <v>26</v>
      </c>
      <c r="J20" s="135" t="s">
        <v>19</v>
      </c>
      <c r="K20" s="40"/>
      <c r="L20" s="133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">
        <v>32</v>
      </c>
      <c r="F21" s="40"/>
      <c r="G21" s="40"/>
      <c r="H21" s="40"/>
      <c r="I21" s="131" t="s">
        <v>28</v>
      </c>
      <c r="J21" s="135" t="s">
        <v>19</v>
      </c>
      <c r="K21" s="40"/>
      <c r="L21" s="133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3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1" t="s">
        <v>34</v>
      </c>
      <c r="E23" s="40"/>
      <c r="F23" s="40"/>
      <c r="G23" s="40"/>
      <c r="H23" s="40"/>
      <c r="I23" s="131" t="s">
        <v>26</v>
      </c>
      <c r="J23" s="135" t="s">
        <v>19</v>
      </c>
      <c r="K23" s="40"/>
      <c r="L23" s="133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">
        <v>35</v>
      </c>
      <c r="F24" s="40"/>
      <c r="G24" s="40"/>
      <c r="H24" s="40"/>
      <c r="I24" s="131" t="s">
        <v>28</v>
      </c>
      <c r="J24" s="135" t="s">
        <v>19</v>
      </c>
      <c r="K24" s="40"/>
      <c r="L24" s="133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3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1" t="s">
        <v>36</v>
      </c>
      <c r="E26" s="40"/>
      <c r="F26" s="40"/>
      <c r="G26" s="40"/>
      <c r="H26" s="40"/>
      <c r="I26" s="40"/>
      <c r="J26" s="40"/>
      <c r="K26" s="40"/>
      <c r="L26" s="133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47.25" customHeight="1">
      <c r="A27" s="137"/>
      <c r="B27" s="138"/>
      <c r="C27" s="137"/>
      <c r="D27" s="137"/>
      <c r="E27" s="139" t="s">
        <v>37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3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1"/>
      <c r="E29" s="141"/>
      <c r="F29" s="141"/>
      <c r="G29" s="141"/>
      <c r="H29" s="141"/>
      <c r="I29" s="141"/>
      <c r="J29" s="141"/>
      <c r="K29" s="141"/>
      <c r="L29" s="133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2" t="s">
        <v>38</v>
      </c>
      <c r="E30" s="40"/>
      <c r="F30" s="40"/>
      <c r="G30" s="40"/>
      <c r="H30" s="40"/>
      <c r="I30" s="40"/>
      <c r="J30" s="143">
        <f>ROUND(J87, 2)</f>
        <v>0</v>
      </c>
      <c r="K30" s="40"/>
      <c r="L30" s="133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1"/>
      <c r="E31" s="141"/>
      <c r="F31" s="141"/>
      <c r="G31" s="141"/>
      <c r="H31" s="141"/>
      <c r="I31" s="141"/>
      <c r="J31" s="141"/>
      <c r="K31" s="141"/>
      <c r="L31" s="133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4" t="s">
        <v>40</v>
      </c>
      <c r="G32" s="40"/>
      <c r="H32" s="40"/>
      <c r="I32" s="144" t="s">
        <v>39</v>
      </c>
      <c r="J32" s="144" t="s">
        <v>41</v>
      </c>
      <c r="K32" s="40"/>
      <c r="L32" s="133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5" t="s">
        <v>42</v>
      </c>
      <c r="E33" s="131" t="s">
        <v>43</v>
      </c>
      <c r="F33" s="146">
        <f>ROUND((SUM(BE87:BE188)),  2)</f>
        <v>0</v>
      </c>
      <c r="G33" s="40"/>
      <c r="H33" s="40"/>
      <c r="I33" s="147">
        <v>0.20999999999999999</v>
      </c>
      <c r="J33" s="146">
        <f>ROUND(((SUM(BE87:BE188))*I33),  2)</f>
        <v>0</v>
      </c>
      <c r="K33" s="40"/>
      <c r="L33" s="133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1" t="s">
        <v>44</v>
      </c>
      <c r="F34" s="146">
        <f>ROUND((SUM(BF87:BF188)),  2)</f>
        <v>0</v>
      </c>
      <c r="G34" s="40"/>
      <c r="H34" s="40"/>
      <c r="I34" s="147">
        <v>0.14999999999999999</v>
      </c>
      <c r="J34" s="146">
        <f>ROUND(((SUM(BF87:BF188))*I34),  2)</f>
        <v>0</v>
      </c>
      <c r="K34" s="40"/>
      <c r="L34" s="133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1" t="s">
        <v>45</v>
      </c>
      <c r="F35" s="146">
        <f>ROUND((SUM(BG87:BG188)),  2)</f>
        <v>0</v>
      </c>
      <c r="G35" s="40"/>
      <c r="H35" s="40"/>
      <c r="I35" s="147">
        <v>0.20999999999999999</v>
      </c>
      <c r="J35" s="146">
        <f>0</f>
        <v>0</v>
      </c>
      <c r="K35" s="40"/>
      <c r="L35" s="133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1" t="s">
        <v>46</v>
      </c>
      <c r="F36" s="146">
        <f>ROUND((SUM(BH87:BH188)),  2)</f>
        <v>0</v>
      </c>
      <c r="G36" s="40"/>
      <c r="H36" s="40"/>
      <c r="I36" s="147">
        <v>0.14999999999999999</v>
      </c>
      <c r="J36" s="146">
        <f>0</f>
        <v>0</v>
      </c>
      <c r="K36" s="40"/>
      <c r="L36" s="133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1" t="s">
        <v>47</v>
      </c>
      <c r="F37" s="146">
        <f>ROUND((SUM(BI87:BI188)),  2)</f>
        <v>0</v>
      </c>
      <c r="G37" s="40"/>
      <c r="H37" s="40"/>
      <c r="I37" s="147">
        <v>0</v>
      </c>
      <c r="J37" s="146">
        <f>0</f>
        <v>0</v>
      </c>
      <c r="K37" s="40"/>
      <c r="L37" s="133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3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48"/>
      <c r="D39" s="149" t="s">
        <v>48</v>
      </c>
      <c r="E39" s="150"/>
      <c r="F39" s="150"/>
      <c r="G39" s="151" t="s">
        <v>49</v>
      </c>
      <c r="H39" s="152" t="s">
        <v>50</v>
      </c>
      <c r="I39" s="150"/>
      <c r="J39" s="153">
        <f>SUM(J30:J37)</f>
        <v>0</v>
      </c>
      <c r="K39" s="154"/>
      <c r="L39" s="133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92</v>
      </c>
      <c r="D45" s="42"/>
      <c r="E45" s="42"/>
      <c r="F45" s="42"/>
      <c r="G45" s="42"/>
      <c r="H45" s="42"/>
      <c r="I45" s="42"/>
      <c r="J45" s="42"/>
      <c r="K45" s="42"/>
      <c r="L45" s="133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3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3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59" t="str">
        <f>E7</f>
        <v>SPŠ dopravní Plzeň – výměna střešní krytiny</v>
      </c>
      <c r="F48" s="34"/>
      <c r="G48" s="34"/>
      <c r="H48" s="34"/>
      <c r="I48" s="42"/>
      <c r="J48" s="42"/>
      <c r="K48" s="42"/>
      <c r="L48" s="133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90</v>
      </c>
      <c r="D49" s="42"/>
      <c r="E49" s="42"/>
      <c r="F49" s="42"/>
      <c r="G49" s="42"/>
      <c r="H49" s="42"/>
      <c r="I49" s="42"/>
      <c r="J49" s="42"/>
      <c r="K49" s="42"/>
      <c r="L49" s="133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25. - Pavilon 3 - 4</v>
      </c>
      <c r="F50" s="42"/>
      <c r="G50" s="42"/>
      <c r="H50" s="42"/>
      <c r="I50" s="42"/>
      <c r="J50" s="42"/>
      <c r="K50" s="42"/>
      <c r="L50" s="133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3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Karlovarská 99, Plzeň</v>
      </c>
      <c r="G52" s="42"/>
      <c r="H52" s="42"/>
      <c r="I52" s="34" t="s">
        <v>23</v>
      </c>
      <c r="J52" s="74" t="str">
        <f>IF(J12="","",J12)</f>
        <v>20. 1. 2021</v>
      </c>
      <c r="K52" s="42"/>
      <c r="L52" s="133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3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Střední průmyslová škola dopravní, Plzeň</v>
      </c>
      <c r="G54" s="42"/>
      <c r="H54" s="42"/>
      <c r="I54" s="34" t="s">
        <v>31</v>
      </c>
      <c r="J54" s="38" t="str">
        <f>E21</f>
        <v>PLANSTAV a.s.</v>
      </c>
      <c r="K54" s="42"/>
      <c r="L54" s="133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Michal Jirka</v>
      </c>
      <c r="K55" s="42"/>
      <c r="L55" s="133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3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0" t="s">
        <v>93</v>
      </c>
      <c r="D57" s="161"/>
      <c r="E57" s="161"/>
      <c r="F57" s="161"/>
      <c r="G57" s="161"/>
      <c r="H57" s="161"/>
      <c r="I57" s="161"/>
      <c r="J57" s="162" t="s">
        <v>94</v>
      </c>
      <c r="K57" s="161"/>
      <c r="L57" s="133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3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3" t="s">
        <v>70</v>
      </c>
      <c r="D59" s="42"/>
      <c r="E59" s="42"/>
      <c r="F59" s="42"/>
      <c r="G59" s="42"/>
      <c r="H59" s="42"/>
      <c r="I59" s="42"/>
      <c r="J59" s="104">
        <f>J87</f>
        <v>0</v>
      </c>
      <c r="K59" s="42"/>
      <c r="L59" s="133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95</v>
      </c>
    </row>
    <row r="60" s="9" customFormat="1" ht="24.96" customHeight="1">
      <c r="A60" s="9"/>
      <c r="B60" s="164"/>
      <c r="C60" s="165"/>
      <c r="D60" s="166" t="s">
        <v>96</v>
      </c>
      <c r="E60" s="167"/>
      <c r="F60" s="167"/>
      <c r="G60" s="167"/>
      <c r="H60" s="167"/>
      <c r="I60" s="167"/>
      <c r="J60" s="168">
        <f>J88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97</v>
      </c>
      <c r="E61" s="173"/>
      <c r="F61" s="173"/>
      <c r="G61" s="173"/>
      <c r="H61" s="173"/>
      <c r="I61" s="173"/>
      <c r="J61" s="174">
        <f>J89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4"/>
      <c r="C62" s="165"/>
      <c r="D62" s="166" t="s">
        <v>98</v>
      </c>
      <c r="E62" s="167"/>
      <c r="F62" s="167"/>
      <c r="G62" s="167"/>
      <c r="H62" s="167"/>
      <c r="I62" s="167"/>
      <c r="J62" s="168">
        <f>J99</f>
        <v>0</v>
      </c>
      <c r="K62" s="165"/>
      <c r="L62" s="16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0"/>
      <c r="C63" s="171"/>
      <c r="D63" s="172" t="s">
        <v>99</v>
      </c>
      <c r="E63" s="173"/>
      <c r="F63" s="173"/>
      <c r="G63" s="173"/>
      <c r="H63" s="173"/>
      <c r="I63" s="173"/>
      <c r="J63" s="174">
        <f>J100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0"/>
      <c r="C64" s="171"/>
      <c r="D64" s="172" t="s">
        <v>100</v>
      </c>
      <c r="E64" s="173"/>
      <c r="F64" s="173"/>
      <c r="G64" s="173"/>
      <c r="H64" s="173"/>
      <c r="I64" s="173"/>
      <c r="J64" s="174">
        <f>J128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0"/>
      <c r="C65" s="171"/>
      <c r="D65" s="172" t="s">
        <v>101</v>
      </c>
      <c r="E65" s="173"/>
      <c r="F65" s="173"/>
      <c r="G65" s="173"/>
      <c r="H65" s="173"/>
      <c r="I65" s="173"/>
      <c r="J65" s="174">
        <f>J158</f>
        <v>0</v>
      </c>
      <c r="K65" s="171"/>
      <c r="L65" s="17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0"/>
      <c r="C66" s="171"/>
      <c r="D66" s="172" t="s">
        <v>102</v>
      </c>
      <c r="E66" s="173"/>
      <c r="F66" s="173"/>
      <c r="G66" s="173"/>
      <c r="H66" s="173"/>
      <c r="I66" s="173"/>
      <c r="J66" s="174">
        <f>J166</f>
        <v>0</v>
      </c>
      <c r="K66" s="171"/>
      <c r="L66" s="17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0"/>
      <c r="C67" s="171"/>
      <c r="D67" s="172" t="s">
        <v>103</v>
      </c>
      <c r="E67" s="173"/>
      <c r="F67" s="173"/>
      <c r="G67" s="173"/>
      <c r="H67" s="173"/>
      <c r="I67" s="173"/>
      <c r="J67" s="174">
        <f>J172</f>
        <v>0</v>
      </c>
      <c r="K67" s="171"/>
      <c r="L67" s="17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33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33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3" s="2" customFormat="1" ht="6.96" customHeight="1">
      <c r="A73" s="40"/>
      <c r="B73" s="63"/>
      <c r="C73" s="64"/>
      <c r="D73" s="64"/>
      <c r="E73" s="64"/>
      <c r="F73" s="64"/>
      <c r="G73" s="64"/>
      <c r="H73" s="64"/>
      <c r="I73" s="64"/>
      <c r="J73" s="64"/>
      <c r="K73" s="64"/>
      <c r="L73" s="133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4.96" customHeight="1">
      <c r="A74" s="40"/>
      <c r="B74" s="41"/>
      <c r="C74" s="25" t="s">
        <v>104</v>
      </c>
      <c r="D74" s="42"/>
      <c r="E74" s="42"/>
      <c r="F74" s="42"/>
      <c r="G74" s="42"/>
      <c r="H74" s="42"/>
      <c r="I74" s="42"/>
      <c r="J74" s="42"/>
      <c r="K74" s="42"/>
      <c r="L74" s="133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3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16</v>
      </c>
      <c r="D76" s="42"/>
      <c r="E76" s="42"/>
      <c r="F76" s="42"/>
      <c r="G76" s="42"/>
      <c r="H76" s="42"/>
      <c r="I76" s="42"/>
      <c r="J76" s="42"/>
      <c r="K76" s="42"/>
      <c r="L76" s="133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159" t="str">
        <f>E7</f>
        <v>SPŠ dopravní Plzeň – výměna střešní krytiny</v>
      </c>
      <c r="F77" s="34"/>
      <c r="G77" s="34"/>
      <c r="H77" s="34"/>
      <c r="I77" s="42"/>
      <c r="J77" s="42"/>
      <c r="K77" s="42"/>
      <c r="L77" s="133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90</v>
      </c>
      <c r="D78" s="42"/>
      <c r="E78" s="42"/>
      <c r="F78" s="42"/>
      <c r="G78" s="42"/>
      <c r="H78" s="42"/>
      <c r="I78" s="42"/>
      <c r="J78" s="42"/>
      <c r="K78" s="42"/>
      <c r="L78" s="133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1" t="str">
        <f>E9</f>
        <v>25. - Pavilon 3 - 4</v>
      </c>
      <c r="F79" s="42"/>
      <c r="G79" s="42"/>
      <c r="H79" s="42"/>
      <c r="I79" s="42"/>
      <c r="J79" s="42"/>
      <c r="K79" s="42"/>
      <c r="L79" s="133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3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21</v>
      </c>
      <c r="D81" s="42"/>
      <c r="E81" s="42"/>
      <c r="F81" s="29" t="str">
        <f>F12</f>
        <v>Karlovarská 99, Plzeň</v>
      </c>
      <c r="G81" s="42"/>
      <c r="H81" s="42"/>
      <c r="I81" s="34" t="s">
        <v>23</v>
      </c>
      <c r="J81" s="74" t="str">
        <f>IF(J12="","",J12)</f>
        <v>20. 1. 2021</v>
      </c>
      <c r="K81" s="42"/>
      <c r="L81" s="133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3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25</v>
      </c>
      <c r="D83" s="42"/>
      <c r="E83" s="42"/>
      <c r="F83" s="29" t="str">
        <f>E15</f>
        <v>Střední průmyslová škola dopravní, Plzeň</v>
      </c>
      <c r="G83" s="42"/>
      <c r="H83" s="42"/>
      <c r="I83" s="34" t="s">
        <v>31</v>
      </c>
      <c r="J83" s="38" t="str">
        <f>E21</f>
        <v>PLANSTAV a.s.</v>
      </c>
      <c r="K83" s="42"/>
      <c r="L83" s="133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29</v>
      </c>
      <c r="D84" s="42"/>
      <c r="E84" s="42"/>
      <c r="F84" s="29" t="str">
        <f>IF(E18="","",E18)</f>
        <v>Vyplň údaj</v>
      </c>
      <c r="G84" s="42"/>
      <c r="H84" s="42"/>
      <c r="I84" s="34" t="s">
        <v>34</v>
      </c>
      <c r="J84" s="38" t="str">
        <f>E24</f>
        <v>Michal Jirka</v>
      </c>
      <c r="K84" s="42"/>
      <c r="L84" s="133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3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76"/>
      <c r="B86" s="177"/>
      <c r="C86" s="178" t="s">
        <v>105</v>
      </c>
      <c r="D86" s="179" t="s">
        <v>57</v>
      </c>
      <c r="E86" s="179" t="s">
        <v>53</v>
      </c>
      <c r="F86" s="179" t="s">
        <v>54</v>
      </c>
      <c r="G86" s="179" t="s">
        <v>106</v>
      </c>
      <c r="H86" s="179" t="s">
        <v>107</v>
      </c>
      <c r="I86" s="179" t="s">
        <v>108</v>
      </c>
      <c r="J86" s="179" t="s">
        <v>94</v>
      </c>
      <c r="K86" s="180" t="s">
        <v>109</v>
      </c>
      <c r="L86" s="181"/>
      <c r="M86" s="94" t="s">
        <v>19</v>
      </c>
      <c r="N86" s="95" t="s">
        <v>42</v>
      </c>
      <c r="O86" s="95" t="s">
        <v>110</v>
      </c>
      <c r="P86" s="95" t="s">
        <v>111</v>
      </c>
      <c r="Q86" s="95" t="s">
        <v>112</v>
      </c>
      <c r="R86" s="95" t="s">
        <v>113</v>
      </c>
      <c r="S86" s="95" t="s">
        <v>114</v>
      </c>
      <c r="T86" s="96" t="s">
        <v>115</v>
      </c>
      <c r="U86" s="176"/>
      <c r="V86" s="176"/>
      <c r="W86" s="176"/>
      <c r="X86" s="176"/>
      <c r="Y86" s="176"/>
      <c r="Z86" s="176"/>
      <c r="AA86" s="176"/>
      <c r="AB86" s="176"/>
      <c r="AC86" s="176"/>
      <c r="AD86" s="176"/>
      <c r="AE86" s="176"/>
    </row>
    <row r="87" s="2" customFormat="1" ht="22.8" customHeight="1">
      <c r="A87" s="40"/>
      <c r="B87" s="41"/>
      <c r="C87" s="101" t="s">
        <v>116</v>
      </c>
      <c r="D87" s="42"/>
      <c r="E87" s="42"/>
      <c r="F87" s="42"/>
      <c r="G87" s="42"/>
      <c r="H87" s="42"/>
      <c r="I87" s="42"/>
      <c r="J87" s="182">
        <f>BK87</f>
        <v>0</v>
      </c>
      <c r="K87" s="42"/>
      <c r="L87" s="46"/>
      <c r="M87" s="97"/>
      <c r="N87" s="183"/>
      <c r="O87" s="98"/>
      <c r="P87" s="184">
        <f>P88+P99</f>
        <v>0</v>
      </c>
      <c r="Q87" s="98"/>
      <c r="R87" s="184">
        <f>R88+R99</f>
        <v>1.0109111199999998</v>
      </c>
      <c r="S87" s="98"/>
      <c r="T87" s="185">
        <f>T88+T99</f>
        <v>0.10972999999999999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71</v>
      </c>
      <c r="AU87" s="19" t="s">
        <v>95</v>
      </c>
      <c r="BK87" s="186">
        <f>BK88+BK99</f>
        <v>0</v>
      </c>
    </row>
    <row r="88" s="12" customFormat="1" ht="25.92" customHeight="1">
      <c r="A88" s="12"/>
      <c r="B88" s="187"/>
      <c r="C88" s="188"/>
      <c r="D88" s="189" t="s">
        <v>71</v>
      </c>
      <c r="E88" s="190" t="s">
        <v>117</v>
      </c>
      <c r="F88" s="190" t="s">
        <v>118</v>
      </c>
      <c r="G88" s="188"/>
      <c r="H88" s="188"/>
      <c r="I88" s="191"/>
      <c r="J88" s="192">
        <f>BK88</f>
        <v>0</v>
      </c>
      <c r="K88" s="188"/>
      <c r="L88" s="193"/>
      <c r="M88" s="194"/>
      <c r="N88" s="195"/>
      <c r="O88" s="195"/>
      <c r="P88" s="196">
        <f>P89</f>
        <v>0</v>
      </c>
      <c r="Q88" s="195"/>
      <c r="R88" s="196">
        <f>R89</f>
        <v>0</v>
      </c>
      <c r="S88" s="195"/>
      <c r="T88" s="197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8" t="s">
        <v>80</v>
      </c>
      <c r="AT88" s="199" t="s">
        <v>71</v>
      </c>
      <c r="AU88" s="199" t="s">
        <v>72</v>
      </c>
      <c r="AY88" s="198" t="s">
        <v>119</v>
      </c>
      <c r="BK88" s="200">
        <f>BK89</f>
        <v>0</v>
      </c>
    </row>
    <row r="89" s="12" customFormat="1" ht="22.8" customHeight="1">
      <c r="A89" s="12"/>
      <c r="B89" s="187"/>
      <c r="C89" s="188"/>
      <c r="D89" s="189" t="s">
        <v>71</v>
      </c>
      <c r="E89" s="201" t="s">
        <v>120</v>
      </c>
      <c r="F89" s="201" t="s">
        <v>121</v>
      </c>
      <c r="G89" s="188"/>
      <c r="H89" s="188"/>
      <c r="I89" s="191"/>
      <c r="J89" s="202">
        <f>BK89</f>
        <v>0</v>
      </c>
      <c r="K89" s="188"/>
      <c r="L89" s="193"/>
      <c r="M89" s="194"/>
      <c r="N89" s="195"/>
      <c r="O89" s="195"/>
      <c r="P89" s="196">
        <f>SUM(P90:P98)</f>
        <v>0</v>
      </c>
      <c r="Q89" s="195"/>
      <c r="R89" s="196">
        <f>SUM(R90:R98)</f>
        <v>0</v>
      </c>
      <c r="S89" s="195"/>
      <c r="T89" s="197">
        <f>SUM(T90:T98)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8" t="s">
        <v>80</v>
      </c>
      <c r="AT89" s="199" t="s">
        <v>71</v>
      </c>
      <c r="AU89" s="199" t="s">
        <v>80</v>
      </c>
      <c r="AY89" s="198" t="s">
        <v>119</v>
      </c>
      <c r="BK89" s="200">
        <f>SUM(BK90:BK98)</f>
        <v>0</v>
      </c>
    </row>
    <row r="90" s="2" customFormat="1" ht="21.75" customHeight="1">
      <c r="A90" s="40"/>
      <c r="B90" s="41"/>
      <c r="C90" s="203" t="s">
        <v>80</v>
      </c>
      <c r="D90" s="203" t="s">
        <v>122</v>
      </c>
      <c r="E90" s="204" t="s">
        <v>123</v>
      </c>
      <c r="F90" s="205" t="s">
        <v>124</v>
      </c>
      <c r="G90" s="206" t="s">
        <v>125</v>
      </c>
      <c r="H90" s="207">
        <v>0.11</v>
      </c>
      <c r="I90" s="208"/>
      <c r="J90" s="209">
        <f>ROUND(I90*H90,2)</f>
        <v>0</v>
      </c>
      <c r="K90" s="205" t="s">
        <v>126</v>
      </c>
      <c r="L90" s="46"/>
      <c r="M90" s="210" t="s">
        <v>19</v>
      </c>
      <c r="N90" s="211" t="s">
        <v>43</v>
      </c>
      <c r="O90" s="86"/>
      <c r="P90" s="212">
        <f>O90*H90</f>
        <v>0</v>
      </c>
      <c r="Q90" s="212">
        <v>0</v>
      </c>
      <c r="R90" s="212">
        <f>Q90*H90</f>
        <v>0</v>
      </c>
      <c r="S90" s="212">
        <v>0</v>
      </c>
      <c r="T90" s="213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4" t="s">
        <v>127</v>
      </c>
      <c r="AT90" s="214" t="s">
        <v>122</v>
      </c>
      <c r="AU90" s="214" t="s">
        <v>82</v>
      </c>
      <c r="AY90" s="19" t="s">
        <v>119</v>
      </c>
      <c r="BE90" s="215">
        <f>IF(N90="základní",J90,0)</f>
        <v>0</v>
      </c>
      <c r="BF90" s="215">
        <f>IF(N90="snížená",J90,0)</f>
        <v>0</v>
      </c>
      <c r="BG90" s="215">
        <f>IF(N90="zákl. přenesená",J90,0)</f>
        <v>0</v>
      </c>
      <c r="BH90" s="215">
        <f>IF(N90="sníž. přenesená",J90,0)</f>
        <v>0</v>
      </c>
      <c r="BI90" s="215">
        <f>IF(N90="nulová",J90,0)</f>
        <v>0</v>
      </c>
      <c r="BJ90" s="19" t="s">
        <v>80</v>
      </c>
      <c r="BK90" s="215">
        <f>ROUND(I90*H90,2)</f>
        <v>0</v>
      </c>
      <c r="BL90" s="19" t="s">
        <v>127</v>
      </c>
      <c r="BM90" s="214" t="s">
        <v>128</v>
      </c>
    </row>
    <row r="91" s="2" customFormat="1">
      <c r="A91" s="40"/>
      <c r="B91" s="41"/>
      <c r="C91" s="42"/>
      <c r="D91" s="216" t="s">
        <v>129</v>
      </c>
      <c r="E91" s="42"/>
      <c r="F91" s="217" t="s">
        <v>130</v>
      </c>
      <c r="G91" s="42"/>
      <c r="H91" s="42"/>
      <c r="I91" s="218"/>
      <c r="J91" s="42"/>
      <c r="K91" s="42"/>
      <c r="L91" s="46"/>
      <c r="M91" s="219"/>
      <c r="N91" s="220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129</v>
      </c>
      <c r="AU91" s="19" t="s">
        <v>82</v>
      </c>
    </row>
    <row r="92" s="2" customFormat="1" ht="16.5" customHeight="1">
      <c r="A92" s="40"/>
      <c r="B92" s="41"/>
      <c r="C92" s="203" t="s">
        <v>82</v>
      </c>
      <c r="D92" s="203" t="s">
        <v>122</v>
      </c>
      <c r="E92" s="204" t="s">
        <v>131</v>
      </c>
      <c r="F92" s="205" t="s">
        <v>132</v>
      </c>
      <c r="G92" s="206" t="s">
        <v>125</v>
      </c>
      <c r="H92" s="207">
        <v>0.11</v>
      </c>
      <c r="I92" s="208"/>
      <c r="J92" s="209">
        <f>ROUND(I92*H92,2)</f>
        <v>0</v>
      </c>
      <c r="K92" s="205" t="s">
        <v>126</v>
      </c>
      <c r="L92" s="46"/>
      <c r="M92" s="210" t="s">
        <v>19</v>
      </c>
      <c r="N92" s="211" t="s">
        <v>43</v>
      </c>
      <c r="O92" s="86"/>
      <c r="P92" s="212">
        <f>O92*H92</f>
        <v>0</v>
      </c>
      <c r="Q92" s="212">
        <v>0</v>
      </c>
      <c r="R92" s="212">
        <f>Q92*H92</f>
        <v>0</v>
      </c>
      <c r="S92" s="212">
        <v>0</v>
      </c>
      <c r="T92" s="213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4" t="s">
        <v>127</v>
      </c>
      <c r="AT92" s="214" t="s">
        <v>122</v>
      </c>
      <c r="AU92" s="214" t="s">
        <v>82</v>
      </c>
      <c r="AY92" s="19" t="s">
        <v>119</v>
      </c>
      <c r="BE92" s="215">
        <f>IF(N92="základní",J92,0)</f>
        <v>0</v>
      </c>
      <c r="BF92" s="215">
        <f>IF(N92="snížená",J92,0)</f>
        <v>0</v>
      </c>
      <c r="BG92" s="215">
        <f>IF(N92="zákl. přenesená",J92,0)</f>
        <v>0</v>
      </c>
      <c r="BH92" s="215">
        <f>IF(N92="sníž. přenesená",J92,0)</f>
        <v>0</v>
      </c>
      <c r="BI92" s="215">
        <f>IF(N92="nulová",J92,0)</f>
        <v>0</v>
      </c>
      <c r="BJ92" s="19" t="s">
        <v>80</v>
      </c>
      <c r="BK92" s="215">
        <f>ROUND(I92*H92,2)</f>
        <v>0</v>
      </c>
      <c r="BL92" s="19" t="s">
        <v>127</v>
      </c>
      <c r="BM92" s="214" t="s">
        <v>133</v>
      </c>
    </row>
    <row r="93" s="2" customFormat="1">
      <c r="A93" s="40"/>
      <c r="B93" s="41"/>
      <c r="C93" s="42"/>
      <c r="D93" s="216" t="s">
        <v>129</v>
      </c>
      <c r="E93" s="42"/>
      <c r="F93" s="217" t="s">
        <v>134</v>
      </c>
      <c r="G93" s="42"/>
      <c r="H93" s="42"/>
      <c r="I93" s="218"/>
      <c r="J93" s="42"/>
      <c r="K93" s="42"/>
      <c r="L93" s="46"/>
      <c r="M93" s="219"/>
      <c r="N93" s="220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129</v>
      </c>
      <c r="AU93" s="19" t="s">
        <v>82</v>
      </c>
    </row>
    <row r="94" s="2" customFormat="1" ht="16.5" customHeight="1">
      <c r="A94" s="40"/>
      <c r="B94" s="41"/>
      <c r="C94" s="203" t="s">
        <v>135</v>
      </c>
      <c r="D94" s="203" t="s">
        <v>122</v>
      </c>
      <c r="E94" s="204" t="s">
        <v>136</v>
      </c>
      <c r="F94" s="205" t="s">
        <v>137</v>
      </c>
      <c r="G94" s="206" t="s">
        <v>125</v>
      </c>
      <c r="H94" s="207">
        <v>2.0899999999999999</v>
      </c>
      <c r="I94" s="208"/>
      <c r="J94" s="209">
        <f>ROUND(I94*H94,2)</f>
        <v>0</v>
      </c>
      <c r="K94" s="205" t="s">
        <v>126</v>
      </c>
      <c r="L94" s="46"/>
      <c r="M94" s="210" t="s">
        <v>19</v>
      </c>
      <c r="N94" s="211" t="s">
        <v>43</v>
      </c>
      <c r="O94" s="86"/>
      <c r="P94" s="212">
        <f>O94*H94</f>
        <v>0</v>
      </c>
      <c r="Q94" s="212">
        <v>0</v>
      </c>
      <c r="R94" s="212">
        <f>Q94*H94</f>
        <v>0</v>
      </c>
      <c r="S94" s="212">
        <v>0</v>
      </c>
      <c r="T94" s="213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4" t="s">
        <v>127</v>
      </c>
      <c r="AT94" s="214" t="s">
        <v>122</v>
      </c>
      <c r="AU94" s="214" t="s">
        <v>82</v>
      </c>
      <c r="AY94" s="19" t="s">
        <v>119</v>
      </c>
      <c r="BE94" s="215">
        <f>IF(N94="základní",J94,0)</f>
        <v>0</v>
      </c>
      <c r="BF94" s="215">
        <f>IF(N94="snížená",J94,0)</f>
        <v>0</v>
      </c>
      <c r="BG94" s="215">
        <f>IF(N94="zákl. přenesená",J94,0)</f>
        <v>0</v>
      </c>
      <c r="BH94" s="215">
        <f>IF(N94="sníž. přenesená",J94,0)</f>
        <v>0</v>
      </c>
      <c r="BI94" s="215">
        <f>IF(N94="nulová",J94,0)</f>
        <v>0</v>
      </c>
      <c r="BJ94" s="19" t="s">
        <v>80</v>
      </c>
      <c r="BK94" s="215">
        <f>ROUND(I94*H94,2)</f>
        <v>0</v>
      </c>
      <c r="BL94" s="19" t="s">
        <v>127</v>
      </c>
      <c r="BM94" s="214" t="s">
        <v>138</v>
      </c>
    </row>
    <row r="95" s="2" customFormat="1">
      <c r="A95" s="40"/>
      <c r="B95" s="41"/>
      <c r="C95" s="42"/>
      <c r="D95" s="216" t="s">
        <v>129</v>
      </c>
      <c r="E95" s="42"/>
      <c r="F95" s="217" t="s">
        <v>139</v>
      </c>
      <c r="G95" s="42"/>
      <c r="H95" s="42"/>
      <c r="I95" s="218"/>
      <c r="J95" s="42"/>
      <c r="K95" s="42"/>
      <c r="L95" s="46"/>
      <c r="M95" s="219"/>
      <c r="N95" s="220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129</v>
      </c>
      <c r="AU95" s="19" t="s">
        <v>82</v>
      </c>
    </row>
    <row r="96" s="13" customFormat="1">
      <c r="A96" s="13"/>
      <c r="B96" s="221"/>
      <c r="C96" s="222"/>
      <c r="D96" s="216" t="s">
        <v>140</v>
      </c>
      <c r="E96" s="222"/>
      <c r="F96" s="223" t="s">
        <v>141</v>
      </c>
      <c r="G96" s="222"/>
      <c r="H96" s="224">
        <v>2.0899999999999999</v>
      </c>
      <c r="I96" s="225"/>
      <c r="J96" s="222"/>
      <c r="K96" s="222"/>
      <c r="L96" s="226"/>
      <c r="M96" s="227"/>
      <c r="N96" s="228"/>
      <c r="O96" s="228"/>
      <c r="P96" s="228"/>
      <c r="Q96" s="228"/>
      <c r="R96" s="228"/>
      <c r="S96" s="228"/>
      <c r="T96" s="229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0" t="s">
        <v>140</v>
      </c>
      <c r="AU96" s="230" t="s">
        <v>82</v>
      </c>
      <c r="AV96" s="13" t="s">
        <v>82</v>
      </c>
      <c r="AW96" s="13" t="s">
        <v>4</v>
      </c>
      <c r="AX96" s="13" t="s">
        <v>80</v>
      </c>
      <c r="AY96" s="230" t="s">
        <v>119</v>
      </c>
    </row>
    <row r="97" s="2" customFormat="1" ht="21.75" customHeight="1">
      <c r="A97" s="40"/>
      <c r="B97" s="41"/>
      <c r="C97" s="203" t="s">
        <v>127</v>
      </c>
      <c r="D97" s="203" t="s">
        <v>122</v>
      </c>
      <c r="E97" s="204" t="s">
        <v>142</v>
      </c>
      <c r="F97" s="205" t="s">
        <v>143</v>
      </c>
      <c r="G97" s="206" t="s">
        <v>125</v>
      </c>
      <c r="H97" s="207">
        <v>0.11</v>
      </c>
      <c r="I97" s="208"/>
      <c r="J97" s="209">
        <f>ROUND(I97*H97,2)</f>
        <v>0</v>
      </c>
      <c r="K97" s="205" t="s">
        <v>126</v>
      </c>
      <c r="L97" s="46"/>
      <c r="M97" s="210" t="s">
        <v>19</v>
      </c>
      <c r="N97" s="211" t="s">
        <v>43</v>
      </c>
      <c r="O97" s="86"/>
      <c r="P97" s="212">
        <f>O97*H97</f>
        <v>0</v>
      </c>
      <c r="Q97" s="212">
        <v>0</v>
      </c>
      <c r="R97" s="212">
        <f>Q97*H97</f>
        <v>0</v>
      </c>
      <c r="S97" s="212">
        <v>0</v>
      </c>
      <c r="T97" s="213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4" t="s">
        <v>127</v>
      </c>
      <c r="AT97" s="214" t="s">
        <v>122</v>
      </c>
      <c r="AU97" s="214" t="s">
        <v>82</v>
      </c>
      <c r="AY97" s="19" t="s">
        <v>119</v>
      </c>
      <c r="BE97" s="215">
        <f>IF(N97="základní",J97,0)</f>
        <v>0</v>
      </c>
      <c r="BF97" s="215">
        <f>IF(N97="snížená",J97,0)</f>
        <v>0</v>
      </c>
      <c r="BG97" s="215">
        <f>IF(N97="zákl. přenesená",J97,0)</f>
        <v>0</v>
      </c>
      <c r="BH97" s="215">
        <f>IF(N97="sníž. přenesená",J97,0)</f>
        <v>0</v>
      </c>
      <c r="BI97" s="215">
        <f>IF(N97="nulová",J97,0)</f>
        <v>0</v>
      </c>
      <c r="BJ97" s="19" t="s">
        <v>80</v>
      </c>
      <c r="BK97" s="215">
        <f>ROUND(I97*H97,2)</f>
        <v>0</v>
      </c>
      <c r="BL97" s="19" t="s">
        <v>127</v>
      </c>
      <c r="BM97" s="214" t="s">
        <v>144</v>
      </c>
    </row>
    <row r="98" s="2" customFormat="1">
      <c r="A98" s="40"/>
      <c r="B98" s="41"/>
      <c r="C98" s="42"/>
      <c r="D98" s="216" t="s">
        <v>129</v>
      </c>
      <c r="E98" s="42"/>
      <c r="F98" s="217" t="s">
        <v>145</v>
      </c>
      <c r="G98" s="42"/>
      <c r="H98" s="42"/>
      <c r="I98" s="218"/>
      <c r="J98" s="42"/>
      <c r="K98" s="42"/>
      <c r="L98" s="46"/>
      <c r="M98" s="219"/>
      <c r="N98" s="220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129</v>
      </c>
      <c r="AU98" s="19" t="s">
        <v>82</v>
      </c>
    </row>
    <row r="99" s="12" customFormat="1" ht="25.92" customHeight="1">
      <c r="A99" s="12"/>
      <c r="B99" s="187"/>
      <c r="C99" s="188"/>
      <c r="D99" s="189" t="s">
        <v>71</v>
      </c>
      <c r="E99" s="190" t="s">
        <v>146</v>
      </c>
      <c r="F99" s="190" t="s">
        <v>147</v>
      </c>
      <c r="G99" s="188"/>
      <c r="H99" s="188"/>
      <c r="I99" s="191"/>
      <c r="J99" s="192">
        <f>BK99</f>
        <v>0</v>
      </c>
      <c r="K99" s="188"/>
      <c r="L99" s="193"/>
      <c r="M99" s="194"/>
      <c r="N99" s="195"/>
      <c r="O99" s="195"/>
      <c r="P99" s="196">
        <f>P100+P128+P158+P166+P172</f>
        <v>0</v>
      </c>
      <c r="Q99" s="195"/>
      <c r="R99" s="196">
        <f>R100+R128+R158+R166+R172</f>
        <v>1.0109111199999998</v>
      </c>
      <c r="S99" s="195"/>
      <c r="T99" s="197">
        <f>T100+T128+T158+T166+T172</f>
        <v>0.10972999999999999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198" t="s">
        <v>82</v>
      </c>
      <c r="AT99" s="199" t="s">
        <v>71</v>
      </c>
      <c r="AU99" s="199" t="s">
        <v>72</v>
      </c>
      <c r="AY99" s="198" t="s">
        <v>119</v>
      </c>
      <c r="BK99" s="200">
        <f>BK100+BK128+BK158+BK166+BK172</f>
        <v>0</v>
      </c>
    </row>
    <row r="100" s="12" customFormat="1" ht="22.8" customHeight="1">
      <c r="A100" s="12"/>
      <c r="B100" s="187"/>
      <c r="C100" s="188"/>
      <c r="D100" s="189" t="s">
        <v>71</v>
      </c>
      <c r="E100" s="201" t="s">
        <v>148</v>
      </c>
      <c r="F100" s="201" t="s">
        <v>149</v>
      </c>
      <c r="G100" s="188"/>
      <c r="H100" s="188"/>
      <c r="I100" s="191"/>
      <c r="J100" s="202">
        <f>BK100</f>
        <v>0</v>
      </c>
      <c r="K100" s="188"/>
      <c r="L100" s="193"/>
      <c r="M100" s="194"/>
      <c r="N100" s="195"/>
      <c r="O100" s="195"/>
      <c r="P100" s="196">
        <f>SUM(P101:P127)</f>
        <v>0</v>
      </c>
      <c r="Q100" s="195"/>
      <c r="R100" s="196">
        <f>SUM(R101:R127)</f>
        <v>0.53486221999999994</v>
      </c>
      <c r="S100" s="195"/>
      <c r="T100" s="197">
        <f>SUM(T101:T127)</f>
        <v>0.066599999999999993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98" t="s">
        <v>82</v>
      </c>
      <c r="AT100" s="199" t="s">
        <v>71</v>
      </c>
      <c r="AU100" s="199" t="s">
        <v>80</v>
      </c>
      <c r="AY100" s="198" t="s">
        <v>119</v>
      </c>
      <c r="BK100" s="200">
        <f>SUM(BK101:BK127)</f>
        <v>0</v>
      </c>
    </row>
    <row r="101" s="2" customFormat="1" ht="16.5" customHeight="1">
      <c r="A101" s="40"/>
      <c r="B101" s="41"/>
      <c r="C101" s="203" t="s">
        <v>150</v>
      </c>
      <c r="D101" s="203" t="s">
        <v>122</v>
      </c>
      <c r="E101" s="204" t="s">
        <v>151</v>
      </c>
      <c r="F101" s="205" t="s">
        <v>152</v>
      </c>
      <c r="G101" s="206" t="s">
        <v>153</v>
      </c>
      <c r="H101" s="207">
        <v>33.299999999999997</v>
      </c>
      <c r="I101" s="208"/>
      <c r="J101" s="209">
        <f>ROUND(I101*H101,2)</f>
        <v>0</v>
      </c>
      <c r="K101" s="205" t="s">
        <v>126</v>
      </c>
      <c r="L101" s="46"/>
      <c r="M101" s="210" t="s">
        <v>19</v>
      </c>
      <c r="N101" s="211" t="s">
        <v>43</v>
      </c>
      <c r="O101" s="86"/>
      <c r="P101" s="212">
        <f>O101*H101</f>
        <v>0</v>
      </c>
      <c r="Q101" s="212">
        <v>0</v>
      </c>
      <c r="R101" s="212">
        <f>Q101*H101</f>
        <v>0</v>
      </c>
      <c r="S101" s="212">
        <v>0.002</v>
      </c>
      <c r="T101" s="213">
        <f>S101*H101</f>
        <v>0.066599999999999993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4" t="s">
        <v>154</v>
      </c>
      <c r="AT101" s="214" t="s">
        <v>122</v>
      </c>
      <c r="AU101" s="214" t="s">
        <v>82</v>
      </c>
      <c r="AY101" s="19" t="s">
        <v>119</v>
      </c>
      <c r="BE101" s="215">
        <f>IF(N101="základní",J101,0)</f>
        <v>0</v>
      </c>
      <c r="BF101" s="215">
        <f>IF(N101="snížená",J101,0)</f>
        <v>0</v>
      </c>
      <c r="BG101" s="215">
        <f>IF(N101="zákl. přenesená",J101,0)</f>
        <v>0</v>
      </c>
      <c r="BH101" s="215">
        <f>IF(N101="sníž. přenesená",J101,0)</f>
        <v>0</v>
      </c>
      <c r="BI101" s="215">
        <f>IF(N101="nulová",J101,0)</f>
        <v>0</v>
      </c>
      <c r="BJ101" s="19" t="s">
        <v>80</v>
      </c>
      <c r="BK101" s="215">
        <f>ROUND(I101*H101,2)</f>
        <v>0</v>
      </c>
      <c r="BL101" s="19" t="s">
        <v>154</v>
      </c>
      <c r="BM101" s="214" t="s">
        <v>155</v>
      </c>
    </row>
    <row r="102" s="2" customFormat="1">
      <c r="A102" s="40"/>
      <c r="B102" s="41"/>
      <c r="C102" s="42"/>
      <c r="D102" s="216" t="s">
        <v>129</v>
      </c>
      <c r="E102" s="42"/>
      <c r="F102" s="217" t="s">
        <v>156</v>
      </c>
      <c r="G102" s="42"/>
      <c r="H102" s="42"/>
      <c r="I102" s="218"/>
      <c r="J102" s="42"/>
      <c r="K102" s="42"/>
      <c r="L102" s="46"/>
      <c r="M102" s="219"/>
      <c r="N102" s="220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129</v>
      </c>
      <c r="AU102" s="19" t="s">
        <v>82</v>
      </c>
    </row>
    <row r="103" s="13" customFormat="1">
      <c r="A103" s="13"/>
      <c r="B103" s="221"/>
      <c r="C103" s="222"/>
      <c r="D103" s="216" t="s">
        <v>140</v>
      </c>
      <c r="E103" s="231" t="s">
        <v>19</v>
      </c>
      <c r="F103" s="223" t="s">
        <v>83</v>
      </c>
      <c r="G103" s="222"/>
      <c r="H103" s="224">
        <v>33.299999999999997</v>
      </c>
      <c r="I103" s="225"/>
      <c r="J103" s="222"/>
      <c r="K103" s="222"/>
      <c r="L103" s="226"/>
      <c r="M103" s="227"/>
      <c r="N103" s="228"/>
      <c r="O103" s="228"/>
      <c r="P103" s="228"/>
      <c r="Q103" s="228"/>
      <c r="R103" s="228"/>
      <c r="S103" s="228"/>
      <c r="T103" s="229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0" t="s">
        <v>140</v>
      </c>
      <c r="AU103" s="230" t="s">
        <v>82</v>
      </c>
      <c r="AV103" s="13" t="s">
        <v>82</v>
      </c>
      <c r="AW103" s="13" t="s">
        <v>33</v>
      </c>
      <c r="AX103" s="13" t="s">
        <v>80</v>
      </c>
      <c r="AY103" s="230" t="s">
        <v>119</v>
      </c>
    </row>
    <row r="104" s="2" customFormat="1" ht="16.5" customHeight="1">
      <c r="A104" s="40"/>
      <c r="B104" s="41"/>
      <c r="C104" s="203" t="s">
        <v>157</v>
      </c>
      <c r="D104" s="203" t="s">
        <v>122</v>
      </c>
      <c r="E104" s="204" t="s">
        <v>158</v>
      </c>
      <c r="F104" s="205" t="s">
        <v>159</v>
      </c>
      <c r="G104" s="206" t="s">
        <v>153</v>
      </c>
      <c r="H104" s="207">
        <v>33.299999999999997</v>
      </c>
      <c r="I104" s="208"/>
      <c r="J104" s="209">
        <f>ROUND(I104*H104,2)</f>
        <v>0</v>
      </c>
      <c r="K104" s="205" t="s">
        <v>126</v>
      </c>
      <c r="L104" s="46"/>
      <c r="M104" s="210" t="s">
        <v>19</v>
      </c>
      <c r="N104" s="211" t="s">
        <v>43</v>
      </c>
      <c r="O104" s="86"/>
      <c r="P104" s="212">
        <f>O104*H104</f>
        <v>0</v>
      </c>
      <c r="Q104" s="212">
        <v>0</v>
      </c>
      <c r="R104" s="212">
        <f>Q104*H104</f>
        <v>0</v>
      </c>
      <c r="S104" s="212">
        <v>0</v>
      </c>
      <c r="T104" s="213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4" t="s">
        <v>154</v>
      </c>
      <c r="AT104" s="214" t="s">
        <v>122</v>
      </c>
      <c r="AU104" s="214" t="s">
        <v>82</v>
      </c>
      <c r="AY104" s="19" t="s">
        <v>119</v>
      </c>
      <c r="BE104" s="215">
        <f>IF(N104="základní",J104,0)</f>
        <v>0</v>
      </c>
      <c r="BF104" s="215">
        <f>IF(N104="snížená",J104,0)</f>
        <v>0</v>
      </c>
      <c r="BG104" s="215">
        <f>IF(N104="zákl. přenesená",J104,0)</f>
        <v>0</v>
      </c>
      <c r="BH104" s="215">
        <f>IF(N104="sníž. přenesená",J104,0)</f>
        <v>0</v>
      </c>
      <c r="BI104" s="215">
        <f>IF(N104="nulová",J104,0)</f>
        <v>0</v>
      </c>
      <c r="BJ104" s="19" t="s">
        <v>80</v>
      </c>
      <c r="BK104" s="215">
        <f>ROUND(I104*H104,2)</f>
        <v>0</v>
      </c>
      <c r="BL104" s="19" t="s">
        <v>154</v>
      </c>
      <c r="BM104" s="214" t="s">
        <v>160</v>
      </c>
    </row>
    <row r="105" s="2" customFormat="1">
      <c r="A105" s="40"/>
      <c r="B105" s="41"/>
      <c r="C105" s="42"/>
      <c r="D105" s="216" t="s">
        <v>129</v>
      </c>
      <c r="E105" s="42"/>
      <c r="F105" s="217" t="s">
        <v>161</v>
      </c>
      <c r="G105" s="42"/>
      <c r="H105" s="42"/>
      <c r="I105" s="218"/>
      <c r="J105" s="42"/>
      <c r="K105" s="42"/>
      <c r="L105" s="46"/>
      <c r="M105" s="219"/>
      <c r="N105" s="220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129</v>
      </c>
      <c r="AU105" s="19" t="s">
        <v>82</v>
      </c>
    </row>
    <row r="106" s="13" customFormat="1">
      <c r="A106" s="13"/>
      <c r="B106" s="221"/>
      <c r="C106" s="222"/>
      <c r="D106" s="216" t="s">
        <v>140</v>
      </c>
      <c r="E106" s="231" t="s">
        <v>83</v>
      </c>
      <c r="F106" s="223" t="s">
        <v>162</v>
      </c>
      <c r="G106" s="222"/>
      <c r="H106" s="224">
        <v>33.299999999999997</v>
      </c>
      <c r="I106" s="225"/>
      <c r="J106" s="222"/>
      <c r="K106" s="222"/>
      <c r="L106" s="226"/>
      <c r="M106" s="227"/>
      <c r="N106" s="228"/>
      <c r="O106" s="228"/>
      <c r="P106" s="228"/>
      <c r="Q106" s="228"/>
      <c r="R106" s="228"/>
      <c r="S106" s="228"/>
      <c r="T106" s="229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0" t="s">
        <v>140</v>
      </c>
      <c r="AU106" s="230" t="s">
        <v>82</v>
      </c>
      <c r="AV106" s="13" t="s">
        <v>82</v>
      </c>
      <c r="AW106" s="13" t="s">
        <v>33</v>
      </c>
      <c r="AX106" s="13" t="s">
        <v>80</v>
      </c>
      <c r="AY106" s="230" t="s">
        <v>119</v>
      </c>
    </row>
    <row r="107" s="2" customFormat="1">
      <c r="A107" s="40"/>
      <c r="B107" s="41"/>
      <c r="C107" s="232" t="s">
        <v>163</v>
      </c>
      <c r="D107" s="232" t="s">
        <v>87</v>
      </c>
      <c r="E107" s="233" t="s">
        <v>164</v>
      </c>
      <c r="F107" s="234" t="s">
        <v>165</v>
      </c>
      <c r="G107" s="235" t="s">
        <v>153</v>
      </c>
      <c r="H107" s="236">
        <v>53.651000000000003</v>
      </c>
      <c r="I107" s="237"/>
      <c r="J107" s="238">
        <f>ROUND(I107*H107,2)</f>
        <v>0</v>
      </c>
      <c r="K107" s="234" t="s">
        <v>126</v>
      </c>
      <c r="L107" s="239"/>
      <c r="M107" s="240" t="s">
        <v>19</v>
      </c>
      <c r="N107" s="241" t="s">
        <v>43</v>
      </c>
      <c r="O107" s="86"/>
      <c r="P107" s="212">
        <f>O107*H107</f>
        <v>0</v>
      </c>
      <c r="Q107" s="212">
        <v>0.0040000000000000001</v>
      </c>
      <c r="R107" s="212">
        <f>Q107*H107</f>
        <v>0.21460400000000002</v>
      </c>
      <c r="S107" s="212">
        <v>0</v>
      </c>
      <c r="T107" s="213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4" t="s">
        <v>166</v>
      </c>
      <c r="AT107" s="214" t="s">
        <v>87</v>
      </c>
      <c r="AU107" s="214" t="s">
        <v>82</v>
      </c>
      <c r="AY107" s="19" t="s">
        <v>119</v>
      </c>
      <c r="BE107" s="215">
        <f>IF(N107="základní",J107,0)</f>
        <v>0</v>
      </c>
      <c r="BF107" s="215">
        <f>IF(N107="snížená",J107,0)</f>
        <v>0</v>
      </c>
      <c r="BG107" s="215">
        <f>IF(N107="zákl. přenesená",J107,0)</f>
        <v>0</v>
      </c>
      <c r="BH107" s="215">
        <f>IF(N107="sníž. přenesená",J107,0)</f>
        <v>0</v>
      </c>
      <c r="BI107" s="215">
        <f>IF(N107="nulová",J107,0)</f>
        <v>0</v>
      </c>
      <c r="BJ107" s="19" t="s">
        <v>80</v>
      </c>
      <c r="BK107" s="215">
        <f>ROUND(I107*H107,2)</f>
        <v>0</v>
      </c>
      <c r="BL107" s="19" t="s">
        <v>154</v>
      </c>
      <c r="BM107" s="214" t="s">
        <v>167</v>
      </c>
    </row>
    <row r="108" s="2" customFormat="1">
      <c r="A108" s="40"/>
      <c r="B108" s="41"/>
      <c r="C108" s="42"/>
      <c r="D108" s="216" t="s">
        <v>129</v>
      </c>
      <c r="E108" s="42"/>
      <c r="F108" s="217" t="s">
        <v>165</v>
      </c>
      <c r="G108" s="42"/>
      <c r="H108" s="42"/>
      <c r="I108" s="218"/>
      <c r="J108" s="42"/>
      <c r="K108" s="42"/>
      <c r="L108" s="46"/>
      <c r="M108" s="219"/>
      <c r="N108" s="220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129</v>
      </c>
      <c r="AU108" s="19" t="s">
        <v>82</v>
      </c>
    </row>
    <row r="109" s="13" customFormat="1">
      <c r="A109" s="13"/>
      <c r="B109" s="221"/>
      <c r="C109" s="222"/>
      <c r="D109" s="216" t="s">
        <v>140</v>
      </c>
      <c r="E109" s="231" t="s">
        <v>19</v>
      </c>
      <c r="F109" s="223" t="s">
        <v>168</v>
      </c>
      <c r="G109" s="222"/>
      <c r="H109" s="224">
        <v>46.033000000000001</v>
      </c>
      <c r="I109" s="225"/>
      <c r="J109" s="222"/>
      <c r="K109" s="222"/>
      <c r="L109" s="226"/>
      <c r="M109" s="227"/>
      <c r="N109" s="228"/>
      <c r="O109" s="228"/>
      <c r="P109" s="228"/>
      <c r="Q109" s="228"/>
      <c r="R109" s="228"/>
      <c r="S109" s="228"/>
      <c r="T109" s="229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0" t="s">
        <v>140</v>
      </c>
      <c r="AU109" s="230" t="s">
        <v>82</v>
      </c>
      <c r="AV109" s="13" t="s">
        <v>82</v>
      </c>
      <c r="AW109" s="13" t="s">
        <v>33</v>
      </c>
      <c r="AX109" s="13" t="s">
        <v>80</v>
      </c>
      <c r="AY109" s="230" t="s">
        <v>119</v>
      </c>
    </row>
    <row r="110" s="13" customFormat="1">
      <c r="A110" s="13"/>
      <c r="B110" s="221"/>
      <c r="C110" s="222"/>
      <c r="D110" s="216" t="s">
        <v>140</v>
      </c>
      <c r="E110" s="222"/>
      <c r="F110" s="223" t="s">
        <v>169</v>
      </c>
      <c r="G110" s="222"/>
      <c r="H110" s="224">
        <v>53.651000000000003</v>
      </c>
      <c r="I110" s="225"/>
      <c r="J110" s="222"/>
      <c r="K110" s="222"/>
      <c r="L110" s="226"/>
      <c r="M110" s="227"/>
      <c r="N110" s="228"/>
      <c r="O110" s="228"/>
      <c r="P110" s="228"/>
      <c r="Q110" s="228"/>
      <c r="R110" s="228"/>
      <c r="S110" s="228"/>
      <c r="T110" s="229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0" t="s">
        <v>140</v>
      </c>
      <c r="AU110" s="230" t="s">
        <v>82</v>
      </c>
      <c r="AV110" s="13" t="s">
        <v>82</v>
      </c>
      <c r="AW110" s="13" t="s">
        <v>4</v>
      </c>
      <c r="AX110" s="13" t="s">
        <v>80</v>
      </c>
      <c r="AY110" s="230" t="s">
        <v>119</v>
      </c>
    </row>
    <row r="111" s="2" customFormat="1" ht="16.5" customHeight="1">
      <c r="A111" s="40"/>
      <c r="B111" s="41"/>
      <c r="C111" s="203" t="s">
        <v>170</v>
      </c>
      <c r="D111" s="203" t="s">
        <v>122</v>
      </c>
      <c r="E111" s="204" t="s">
        <v>171</v>
      </c>
      <c r="F111" s="205" t="s">
        <v>172</v>
      </c>
      <c r="G111" s="206" t="s">
        <v>153</v>
      </c>
      <c r="H111" s="207">
        <v>33.299999999999997</v>
      </c>
      <c r="I111" s="208"/>
      <c r="J111" s="209">
        <f>ROUND(I111*H111,2)</f>
        <v>0</v>
      </c>
      <c r="K111" s="205" t="s">
        <v>126</v>
      </c>
      <c r="L111" s="46"/>
      <c r="M111" s="210" t="s">
        <v>19</v>
      </c>
      <c r="N111" s="211" t="s">
        <v>43</v>
      </c>
      <c r="O111" s="86"/>
      <c r="P111" s="212">
        <f>O111*H111</f>
        <v>0</v>
      </c>
      <c r="Q111" s="212">
        <v>0.00088000000000000003</v>
      </c>
      <c r="R111" s="212">
        <f>Q111*H111</f>
        <v>0.029304</v>
      </c>
      <c r="S111" s="212">
        <v>0</v>
      </c>
      <c r="T111" s="213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4" t="s">
        <v>154</v>
      </c>
      <c r="AT111" s="214" t="s">
        <v>122</v>
      </c>
      <c r="AU111" s="214" t="s">
        <v>82</v>
      </c>
      <c r="AY111" s="19" t="s">
        <v>119</v>
      </c>
      <c r="BE111" s="215">
        <f>IF(N111="základní",J111,0)</f>
        <v>0</v>
      </c>
      <c r="BF111" s="215">
        <f>IF(N111="snížená",J111,0)</f>
        <v>0</v>
      </c>
      <c r="BG111" s="215">
        <f>IF(N111="zákl. přenesená",J111,0)</f>
        <v>0</v>
      </c>
      <c r="BH111" s="215">
        <f>IF(N111="sníž. přenesená",J111,0)</f>
        <v>0</v>
      </c>
      <c r="BI111" s="215">
        <f>IF(N111="nulová",J111,0)</f>
        <v>0</v>
      </c>
      <c r="BJ111" s="19" t="s">
        <v>80</v>
      </c>
      <c r="BK111" s="215">
        <f>ROUND(I111*H111,2)</f>
        <v>0</v>
      </c>
      <c r="BL111" s="19" t="s">
        <v>154</v>
      </c>
      <c r="BM111" s="214" t="s">
        <v>173</v>
      </c>
    </row>
    <row r="112" s="2" customFormat="1">
      <c r="A112" s="40"/>
      <c r="B112" s="41"/>
      <c r="C112" s="42"/>
      <c r="D112" s="216" t="s">
        <v>129</v>
      </c>
      <c r="E112" s="42"/>
      <c r="F112" s="217" t="s">
        <v>174</v>
      </c>
      <c r="G112" s="42"/>
      <c r="H112" s="42"/>
      <c r="I112" s="218"/>
      <c r="J112" s="42"/>
      <c r="K112" s="42"/>
      <c r="L112" s="46"/>
      <c r="M112" s="219"/>
      <c r="N112" s="220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129</v>
      </c>
      <c r="AU112" s="19" t="s">
        <v>82</v>
      </c>
    </row>
    <row r="113" s="13" customFormat="1">
      <c r="A113" s="13"/>
      <c r="B113" s="221"/>
      <c r="C113" s="222"/>
      <c r="D113" s="216" t="s">
        <v>140</v>
      </c>
      <c r="E113" s="231" t="s">
        <v>19</v>
      </c>
      <c r="F113" s="223" t="s">
        <v>83</v>
      </c>
      <c r="G113" s="222"/>
      <c r="H113" s="224">
        <v>33.299999999999997</v>
      </c>
      <c r="I113" s="225"/>
      <c r="J113" s="222"/>
      <c r="K113" s="222"/>
      <c r="L113" s="226"/>
      <c r="M113" s="227"/>
      <c r="N113" s="228"/>
      <c r="O113" s="228"/>
      <c r="P113" s="228"/>
      <c r="Q113" s="228"/>
      <c r="R113" s="228"/>
      <c r="S113" s="228"/>
      <c r="T113" s="229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0" t="s">
        <v>140</v>
      </c>
      <c r="AU113" s="230" t="s">
        <v>82</v>
      </c>
      <c r="AV113" s="13" t="s">
        <v>82</v>
      </c>
      <c r="AW113" s="13" t="s">
        <v>33</v>
      </c>
      <c r="AX113" s="13" t="s">
        <v>80</v>
      </c>
      <c r="AY113" s="230" t="s">
        <v>119</v>
      </c>
    </row>
    <row r="114" s="2" customFormat="1">
      <c r="A114" s="40"/>
      <c r="B114" s="41"/>
      <c r="C114" s="232" t="s">
        <v>175</v>
      </c>
      <c r="D114" s="232" t="s">
        <v>87</v>
      </c>
      <c r="E114" s="233" t="s">
        <v>176</v>
      </c>
      <c r="F114" s="234" t="s">
        <v>177</v>
      </c>
      <c r="G114" s="235" t="s">
        <v>153</v>
      </c>
      <c r="H114" s="236">
        <v>53.651000000000003</v>
      </c>
      <c r="I114" s="237"/>
      <c r="J114" s="238">
        <f>ROUND(I114*H114,2)</f>
        <v>0</v>
      </c>
      <c r="K114" s="234" t="s">
        <v>126</v>
      </c>
      <c r="L114" s="239"/>
      <c r="M114" s="240" t="s">
        <v>19</v>
      </c>
      <c r="N114" s="241" t="s">
        <v>43</v>
      </c>
      <c r="O114" s="86"/>
      <c r="P114" s="212">
        <f>O114*H114</f>
        <v>0</v>
      </c>
      <c r="Q114" s="212">
        <v>0.0051999999999999998</v>
      </c>
      <c r="R114" s="212">
        <f>Q114*H114</f>
        <v>0.27898519999999999</v>
      </c>
      <c r="S114" s="212">
        <v>0</v>
      </c>
      <c r="T114" s="213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4" t="s">
        <v>166</v>
      </c>
      <c r="AT114" s="214" t="s">
        <v>87</v>
      </c>
      <c r="AU114" s="214" t="s">
        <v>82</v>
      </c>
      <c r="AY114" s="19" t="s">
        <v>119</v>
      </c>
      <c r="BE114" s="215">
        <f>IF(N114="základní",J114,0)</f>
        <v>0</v>
      </c>
      <c r="BF114" s="215">
        <f>IF(N114="snížená",J114,0)</f>
        <v>0</v>
      </c>
      <c r="BG114" s="215">
        <f>IF(N114="zákl. přenesená",J114,0)</f>
        <v>0</v>
      </c>
      <c r="BH114" s="215">
        <f>IF(N114="sníž. přenesená",J114,0)</f>
        <v>0</v>
      </c>
      <c r="BI114" s="215">
        <f>IF(N114="nulová",J114,0)</f>
        <v>0</v>
      </c>
      <c r="BJ114" s="19" t="s">
        <v>80</v>
      </c>
      <c r="BK114" s="215">
        <f>ROUND(I114*H114,2)</f>
        <v>0</v>
      </c>
      <c r="BL114" s="19" t="s">
        <v>154</v>
      </c>
      <c r="BM114" s="214" t="s">
        <v>178</v>
      </c>
    </row>
    <row r="115" s="2" customFormat="1">
      <c r="A115" s="40"/>
      <c r="B115" s="41"/>
      <c r="C115" s="42"/>
      <c r="D115" s="216" t="s">
        <v>129</v>
      </c>
      <c r="E115" s="42"/>
      <c r="F115" s="217" t="s">
        <v>177</v>
      </c>
      <c r="G115" s="42"/>
      <c r="H115" s="42"/>
      <c r="I115" s="218"/>
      <c r="J115" s="42"/>
      <c r="K115" s="42"/>
      <c r="L115" s="46"/>
      <c r="M115" s="219"/>
      <c r="N115" s="220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129</v>
      </c>
      <c r="AU115" s="19" t="s">
        <v>82</v>
      </c>
    </row>
    <row r="116" s="13" customFormat="1">
      <c r="A116" s="13"/>
      <c r="B116" s="221"/>
      <c r="C116" s="222"/>
      <c r="D116" s="216" t="s">
        <v>140</v>
      </c>
      <c r="E116" s="231" t="s">
        <v>19</v>
      </c>
      <c r="F116" s="223" t="s">
        <v>179</v>
      </c>
      <c r="G116" s="222"/>
      <c r="H116" s="224">
        <v>46.033000000000001</v>
      </c>
      <c r="I116" s="225"/>
      <c r="J116" s="222"/>
      <c r="K116" s="222"/>
      <c r="L116" s="226"/>
      <c r="M116" s="227"/>
      <c r="N116" s="228"/>
      <c r="O116" s="228"/>
      <c r="P116" s="228"/>
      <c r="Q116" s="228"/>
      <c r="R116" s="228"/>
      <c r="S116" s="228"/>
      <c r="T116" s="229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0" t="s">
        <v>140</v>
      </c>
      <c r="AU116" s="230" t="s">
        <v>82</v>
      </c>
      <c r="AV116" s="13" t="s">
        <v>82</v>
      </c>
      <c r="AW116" s="13" t="s">
        <v>33</v>
      </c>
      <c r="AX116" s="13" t="s">
        <v>80</v>
      </c>
      <c r="AY116" s="230" t="s">
        <v>119</v>
      </c>
    </row>
    <row r="117" s="13" customFormat="1">
      <c r="A117" s="13"/>
      <c r="B117" s="221"/>
      <c r="C117" s="222"/>
      <c r="D117" s="216" t="s">
        <v>140</v>
      </c>
      <c r="E117" s="222"/>
      <c r="F117" s="223" t="s">
        <v>169</v>
      </c>
      <c r="G117" s="222"/>
      <c r="H117" s="224">
        <v>53.651000000000003</v>
      </c>
      <c r="I117" s="225"/>
      <c r="J117" s="222"/>
      <c r="K117" s="222"/>
      <c r="L117" s="226"/>
      <c r="M117" s="227"/>
      <c r="N117" s="228"/>
      <c r="O117" s="228"/>
      <c r="P117" s="228"/>
      <c r="Q117" s="228"/>
      <c r="R117" s="228"/>
      <c r="S117" s="228"/>
      <c r="T117" s="229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0" t="s">
        <v>140</v>
      </c>
      <c r="AU117" s="230" t="s">
        <v>82</v>
      </c>
      <c r="AV117" s="13" t="s">
        <v>82</v>
      </c>
      <c r="AW117" s="13" t="s">
        <v>4</v>
      </c>
      <c r="AX117" s="13" t="s">
        <v>80</v>
      </c>
      <c r="AY117" s="230" t="s">
        <v>119</v>
      </c>
    </row>
    <row r="118" s="2" customFormat="1" ht="16.5" customHeight="1">
      <c r="A118" s="40"/>
      <c r="B118" s="41"/>
      <c r="C118" s="203" t="s">
        <v>180</v>
      </c>
      <c r="D118" s="203" t="s">
        <v>122</v>
      </c>
      <c r="E118" s="204" t="s">
        <v>181</v>
      </c>
      <c r="F118" s="205" t="s">
        <v>182</v>
      </c>
      <c r="G118" s="206" t="s">
        <v>153</v>
      </c>
      <c r="H118" s="207">
        <v>12.733000000000001</v>
      </c>
      <c r="I118" s="208"/>
      <c r="J118" s="209">
        <f>ROUND(I118*H118,2)</f>
        <v>0</v>
      </c>
      <c r="K118" s="205" t="s">
        <v>183</v>
      </c>
      <c r="L118" s="46"/>
      <c r="M118" s="210" t="s">
        <v>19</v>
      </c>
      <c r="N118" s="211" t="s">
        <v>43</v>
      </c>
      <c r="O118" s="86"/>
      <c r="P118" s="212">
        <f>O118*H118</f>
        <v>0</v>
      </c>
      <c r="Q118" s="212">
        <v>0</v>
      </c>
      <c r="R118" s="212">
        <f>Q118*H118</f>
        <v>0</v>
      </c>
      <c r="S118" s="212">
        <v>0</v>
      </c>
      <c r="T118" s="213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4" t="s">
        <v>154</v>
      </c>
      <c r="AT118" s="214" t="s">
        <v>122</v>
      </c>
      <c r="AU118" s="214" t="s">
        <v>82</v>
      </c>
      <c r="AY118" s="19" t="s">
        <v>119</v>
      </c>
      <c r="BE118" s="215">
        <f>IF(N118="základní",J118,0)</f>
        <v>0</v>
      </c>
      <c r="BF118" s="215">
        <f>IF(N118="snížená",J118,0)</f>
        <v>0</v>
      </c>
      <c r="BG118" s="215">
        <f>IF(N118="zákl. přenesená",J118,0)</f>
        <v>0</v>
      </c>
      <c r="BH118" s="215">
        <f>IF(N118="sníž. přenesená",J118,0)</f>
        <v>0</v>
      </c>
      <c r="BI118" s="215">
        <f>IF(N118="nulová",J118,0)</f>
        <v>0</v>
      </c>
      <c r="BJ118" s="19" t="s">
        <v>80</v>
      </c>
      <c r="BK118" s="215">
        <f>ROUND(I118*H118,2)</f>
        <v>0</v>
      </c>
      <c r="BL118" s="19" t="s">
        <v>154</v>
      </c>
      <c r="BM118" s="214" t="s">
        <v>184</v>
      </c>
    </row>
    <row r="119" s="2" customFormat="1">
      <c r="A119" s="40"/>
      <c r="B119" s="41"/>
      <c r="C119" s="42"/>
      <c r="D119" s="216" t="s">
        <v>129</v>
      </c>
      <c r="E119" s="42"/>
      <c r="F119" s="217" t="s">
        <v>185</v>
      </c>
      <c r="G119" s="42"/>
      <c r="H119" s="42"/>
      <c r="I119" s="218"/>
      <c r="J119" s="42"/>
      <c r="K119" s="42"/>
      <c r="L119" s="46"/>
      <c r="M119" s="219"/>
      <c r="N119" s="220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129</v>
      </c>
      <c r="AU119" s="19" t="s">
        <v>82</v>
      </c>
    </row>
    <row r="120" s="13" customFormat="1">
      <c r="A120" s="13"/>
      <c r="B120" s="221"/>
      <c r="C120" s="222"/>
      <c r="D120" s="216" t="s">
        <v>140</v>
      </c>
      <c r="E120" s="231" t="s">
        <v>19</v>
      </c>
      <c r="F120" s="223" t="s">
        <v>186</v>
      </c>
      <c r="G120" s="222"/>
      <c r="H120" s="224">
        <v>12.733000000000001</v>
      </c>
      <c r="I120" s="225"/>
      <c r="J120" s="222"/>
      <c r="K120" s="222"/>
      <c r="L120" s="226"/>
      <c r="M120" s="227"/>
      <c r="N120" s="228"/>
      <c r="O120" s="228"/>
      <c r="P120" s="228"/>
      <c r="Q120" s="228"/>
      <c r="R120" s="228"/>
      <c r="S120" s="228"/>
      <c r="T120" s="229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0" t="s">
        <v>140</v>
      </c>
      <c r="AU120" s="230" t="s">
        <v>82</v>
      </c>
      <c r="AV120" s="13" t="s">
        <v>82</v>
      </c>
      <c r="AW120" s="13" t="s">
        <v>33</v>
      </c>
      <c r="AX120" s="13" t="s">
        <v>80</v>
      </c>
      <c r="AY120" s="230" t="s">
        <v>119</v>
      </c>
    </row>
    <row r="121" s="2" customFormat="1" ht="16.5" customHeight="1">
      <c r="A121" s="40"/>
      <c r="B121" s="41"/>
      <c r="C121" s="203" t="s">
        <v>187</v>
      </c>
      <c r="D121" s="203" t="s">
        <v>122</v>
      </c>
      <c r="E121" s="204" t="s">
        <v>188</v>
      </c>
      <c r="F121" s="205" t="s">
        <v>189</v>
      </c>
      <c r="G121" s="206" t="s">
        <v>153</v>
      </c>
      <c r="H121" s="207">
        <v>12.733000000000001</v>
      </c>
      <c r="I121" s="208"/>
      <c r="J121" s="209">
        <f>ROUND(I121*H121,2)</f>
        <v>0</v>
      </c>
      <c r="K121" s="205" t="s">
        <v>126</v>
      </c>
      <c r="L121" s="46"/>
      <c r="M121" s="210" t="s">
        <v>19</v>
      </c>
      <c r="N121" s="211" t="s">
        <v>43</v>
      </c>
      <c r="O121" s="86"/>
      <c r="P121" s="212">
        <f>O121*H121</f>
        <v>0</v>
      </c>
      <c r="Q121" s="212">
        <v>0.00093999999999999997</v>
      </c>
      <c r="R121" s="212">
        <f>Q121*H121</f>
        <v>0.01196902</v>
      </c>
      <c r="S121" s="212">
        <v>0</v>
      </c>
      <c r="T121" s="213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4" t="s">
        <v>154</v>
      </c>
      <c r="AT121" s="214" t="s">
        <v>122</v>
      </c>
      <c r="AU121" s="214" t="s">
        <v>82</v>
      </c>
      <c r="AY121" s="19" t="s">
        <v>119</v>
      </c>
      <c r="BE121" s="215">
        <f>IF(N121="základní",J121,0)</f>
        <v>0</v>
      </c>
      <c r="BF121" s="215">
        <f>IF(N121="snížená",J121,0)</f>
        <v>0</v>
      </c>
      <c r="BG121" s="215">
        <f>IF(N121="zákl. přenesená",J121,0)</f>
        <v>0</v>
      </c>
      <c r="BH121" s="215">
        <f>IF(N121="sníž. přenesená",J121,0)</f>
        <v>0</v>
      </c>
      <c r="BI121" s="215">
        <f>IF(N121="nulová",J121,0)</f>
        <v>0</v>
      </c>
      <c r="BJ121" s="19" t="s">
        <v>80</v>
      </c>
      <c r="BK121" s="215">
        <f>ROUND(I121*H121,2)</f>
        <v>0</v>
      </c>
      <c r="BL121" s="19" t="s">
        <v>154</v>
      </c>
      <c r="BM121" s="214" t="s">
        <v>190</v>
      </c>
    </row>
    <row r="122" s="2" customFormat="1">
      <c r="A122" s="40"/>
      <c r="B122" s="41"/>
      <c r="C122" s="42"/>
      <c r="D122" s="216" t="s">
        <v>129</v>
      </c>
      <c r="E122" s="42"/>
      <c r="F122" s="217" t="s">
        <v>191</v>
      </c>
      <c r="G122" s="42"/>
      <c r="H122" s="42"/>
      <c r="I122" s="218"/>
      <c r="J122" s="42"/>
      <c r="K122" s="42"/>
      <c r="L122" s="46"/>
      <c r="M122" s="219"/>
      <c r="N122" s="220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129</v>
      </c>
      <c r="AU122" s="19" t="s">
        <v>82</v>
      </c>
    </row>
    <row r="123" s="13" customFormat="1">
      <c r="A123" s="13"/>
      <c r="B123" s="221"/>
      <c r="C123" s="222"/>
      <c r="D123" s="216" t="s">
        <v>140</v>
      </c>
      <c r="E123" s="231" t="s">
        <v>86</v>
      </c>
      <c r="F123" s="223" t="s">
        <v>192</v>
      </c>
      <c r="G123" s="222"/>
      <c r="H123" s="224">
        <v>23.149999999999999</v>
      </c>
      <c r="I123" s="225"/>
      <c r="J123" s="222"/>
      <c r="K123" s="222"/>
      <c r="L123" s="226"/>
      <c r="M123" s="227"/>
      <c r="N123" s="228"/>
      <c r="O123" s="228"/>
      <c r="P123" s="228"/>
      <c r="Q123" s="228"/>
      <c r="R123" s="228"/>
      <c r="S123" s="228"/>
      <c r="T123" s="229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0" t="s">
        <v>140</v>
      </c>
      <c r="AU123" s="230" t="s">
        <v>82</v>
      </c>
      <c r="AV123" s="13" t="s">
        <v>82</v>
      </c>
      <c r="AW123" s="13" t="s">
        <v>33</v>
      </c>
      <c r="AX123" s="13" t="s">
        <v>72</v>
      </c>
      <c r="AY123" s="230" t="s">
        <v>119</v>
      </c>
    </row>
    <row r="124" s="14" customFormat="1">
      <c r="A124" s="14"/>
      <c r="B124" s="242"/>
      <c r="C124" s="243"/>
      <c r="D124" s="216" t="s">
        <v>140</v>
      </c>
      <c r="E124" s="244" t="s">
        <v>19</v>
      </c>
      <c r="F124" s="245" t="s">
        <v>193</v>
      </c>
      <c r="G124" s="243"/>
      <c r="H124" s="246">
        <v>23.149999999999999</v>
      </c>
      <c r="I124" s="247"/>
      <c r="J124" s="243"/>
      <c r="K124" s="243"/>
      <c r="L124" s="248"/>
      <c r="M124" s="249"/>
      <c r="N124" s="250"/>
      <c r="O124" s="250"/>
      <c r="P124" s="250"/>
      <c r="Q124" s="250"/>
      <c r="R124" s="250"/>
      <c r="S124" s="250"/>
      <c r="T124" s="251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2" t="s">
        <v>140</v>
      </c>
      <c r="AU124" s="252" t="s">
        <v>82</v>
      </c>
      <c r="AV124" s="14" t="s">
        <v>135</v>
      </c>
      <c r="AW124" s="14" t="s">
        <v>33</v>
      </c>
      <c r="AX124" s="14" t="s">
        <v>72</v>
      </c>
      <c r="AY124" s="252" t="s">
        <v>119</v>
      </c>
    </row>
    <row r="125" s="13" customFormat="1">
      <c r="A125" s="13"/>
      <c r="B125" s="221"/>
      <c r="C125" s="222"/>
      <c r="D125" s="216" t="s">
        <v>140</v>
      </c>
      <c r="E125" s="231" t="s">
        <v>19</v>
      </c>
      <c r="F125" s="223" t="s">
        <v>194</v>
      </c>
      <c r="G125" s="222"/>
      <c r="H125" s="224">
        <v>12.733000000000001</v>
      </c>
      <c r="I125" s="225"/>
      <c r="J125" s="222"/>
      <c r="K125" s="222"/>
      <c r="L125" s="226"/>
      <c r="M125" s="227"/>
      <c r="N125" s="228"/>
      <c r="O125" s="228"/>
      <c r="P125" s="228"/>
      <c r="Q125" s="228"/>
      <c r="R125" s="228"/>
      <c r="S125" s="228"/>
      <c r="T125" s="229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0" t="s">
        <v>140</v>
      </c>
      <c r="AU125" s="230" t="s">
        <v>82</v>
      </c>
      <c r="AV125" s="13" t="s">
        <v>82</v>
      </c>
      <c r="AW125" s="13" t="s">
        <v>33</v>
      </c>
      <c r="AX125" s="13" t="s">
        <v>80</v>
      </c>
      <c r="AY125" s="230" t="s">
        <v>119</v>
      </c>
    </row>
    <row r="126" s="2" customFormat="1" ht="16.5" customHeight="1">
      <c r="A126" s="40"/>
      <c r="B126" s="41"/>
      <c r="C126" s="203" t="s">
        <v>195</v>
      </c>
      <c r="D126" s="203" t="s">
        <v>122</v>
      </c>
      <c r="E126" s="204" t="s">
        <v>196</v>
      </c>
      <c r="F126" s="205" t="s">
        <v>197</v>
      </c>
      <c r="G126" s="206" t="s">
        <v>125</v>
      </c>
      <c r="H126" s="207">
        <v>0.53500000000000003</v>
      </c>
      <c r="I126" s="208"/>
      <c r="J126" s="209">
        <f>ROUND(I126*H126,2)</f>
        <v>0</v>
      </c>
      <c r="K126" s="205" t="s">
        <v>126</v>
      </c>
      <c r="L126" s="46"/>
      <c r="M126" s="210" t="s">
        <v>19</v>
      </c>
      <c r="N126" s="211" t="s">
        <v>43</v>
      </c>
      <c r="O126" s="86"/>
      <c r="P126" s="212">
        <f>O126*H126</f>
        <v>0</v>
      </c>
      <c r="Q126" s="212">
        <v>0</v>
      </c>
      <c r="R126" s="212">
        <f>Q126*H126</f>
        <v>0</v>
      </c>
      <c r="S126" s="212">
        <v>0</v>
      </c>
      <c r="T126" s="213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4" t="s">
        <v>154</v>
      </c>
      <c r="AT126" s="214" t="s">
        <v>122</v>
      </c>
      <c r="AU126" s="214" t="s">
        <v>82</v>
      </c>
      <c r="AY126" s="19" t="s">
        <v>119</v>
      </c>
      <c r="BE126" s="215">
        <f>IF(N126="základní",J126,0)</f>
        <v>0</v>
      </c>
      <c r="BF126" s="215">
        <f>IF(N126="snížená",J126,0)</f>
        <v>0</v>
      </c>
      <c r="BG126" s="215">
        <f>IF(N126="zákl. přenesená",J126,0)</f>
        <v>0</v>
      </c>
      <c r="BH126" s="215">
        <f>IF(N126="sníž. přenesená",J126,0)</f>
        <v>0</v>
      </c>
      <c r="BI126" s="215">
        <f>IF(N126="nulová",J126,0)</f>
        <v>0</v>
      </c>
      <c r="BJ126" s="19" t="s">
        <v>80</v>
      </c>
      <c r="BK126" s="215">
        <f>ROUND(I126*H126,2)</f>
        <v>0</v>
      </c>
      <c r="BL126" s="19" t="s">
        <v>154</v>
      </c>
      <c r="BM126" s="214" t="s">
        <v>198</v>
      </c>
    </row>
    <row r="127" s="2" customFormat="1">
      <c r="A127" s="40"/>
      <c r="B127" s="41"/>
      <c r="C127" s="42"/>
      <c r="D127" s="216" t="s">
        <v>129</v>
      </c>
      <c r="E127" s="42"/>
      <c r="F127" s="217" t="s">
        <v>199</v>
      </c>
      <c r="G127" s="42"/>
      <c r="H127" s="42"/>
      <c r="I127" s="218"/>
      <c r="J127" s="42"/>
      <c r="K127" s="42"/>
      <c r="L127" s="46"/>
      <c r="M127" s="219"/>
      <c r="N127" s="220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129</v>
      </c>
      <c r="AU127" s="19" t="s">
        <v>82</v>
      </c>
    </row>
    <row r="128" s="12" customFormat="1" ht="22.8" customHeight="1">
      <c r="A128" s="12"/>
      <c r="B128" s="187"/>
      <c r="C128" s="188"/>
      <c r="D128" s="189" t="s">
        <v>71</v>
      </c>
      <c r="E128" s="201" t="s">
        <v>200</v>
      </c>
      <c r="F128" s="201" t="s">
        <v>201</v>
      </c>
      <c r="G128" s="188"/>
      <c r="H128" s="188"/>
      <c r="I128" s="191"/>
      <c r="J128" s="202">
        <f>BK128</f>
        <v>0</v>
      </c>
      <c r="K128" s="188"/>
      <c r="L128" s="193"/>
      <c r="M128" s="194"/>
      <c r="N128" s="195"/>
      <c r="O128" s="195"/>
      <c r="P128" s="196">
        <f>SUM(P129:P157)</f>
        <v>0</v>
      </c>
      <c r="Q128" s="195"/>
      <c r="R128" s="196">
        <f>SUM(R129:R157)</f>
        <v>0.23650650000000001</v>
      </c>
      <c r="S128" s="195"/>
      <c r="T128" s="197">
        <f>SUM(T129:T157)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98" t="s">
        <v>82</v>
      </c>
      <c r="AT128" s="199" t="s">
        <v>71</v>
      </c>
      <c r="AU128" s="199" t="s">
        <v>80</v>
      </c>
      <c r="AY128" s="198" t="s">
        <v>119</v>
      </c>
      <c r="BK128" s="200">
        <f>SUM(BK129:BK157)</f>
        <v>0</v>
      </c>
    </row>
    <row r="129" s="2" customFormat="1" ht="21.75" customHeight="1">
      <c r="A129" s="40"/>
      <c r="B129" s="41"/>
      <c r="C129" s="203" t="s">
        <v>202</v>
      </c>
      <c r="D129" s="203" t="s">
        <v>122</v>
      </c>
      <c r="E129" s="204" t="s">
        <v>203</v>
      </c>
      <c r="F129" s="205" t="s">
        <v>204</v>
      </c>
      <c r="G129" s="206" t="s">
        <v>153</v>
      </c>
      <c r="H129" s="207">
        <v>33.299999999999997</v>
      </c>
      <c r="I129" s="208"/>
      <c r="J129" s="209">
        <f>ROUND(I129*H129,2)</f>
        <v>0</v>
      </c>
      <c r="K129" s="205" t="s">
        <v>126</v>
      </c>
      <c r="L129" s="46"/>
      <c r="M129" s="210" t="s">
        <v>19</v>
      </c>
      <c r="N129" s="211" t="s">
        <v>43</v>
      </c>
      <c r="O129" s="86"/>
      <c r="P129" s="212">
        <f>O129*H129</f>
        <v>0</v>
      </c>
      <c r="Q129" s="212">
        <v>0.00058</v>
      </c>
      <c r="R129" s="212">
        <f>Q129*H129</f>
        <v>0.019313999999999998</v>
      </c>
      <c r="S129" s="212">
        <v>0</v>
      </c>
      <c r="T129" s="213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4" t="s">
        <v>154</v>
      </c>
      <c r="AT129" s="214" t="s">
        <v>122</v>
      </c>
      <c r="AU129" s="214" t="s">
        <v>82</v>
      </c>
      <c r="AY129" s="19" t="s">
        <v>119</v>
      </c>
      <c r="BE129" s="215">
        <f>IF(N129="základní",J129,0)</f>
        <v>0</v>
      </c>
      <c r="BF129" s="215">
        <f>IF(N129="snížená",J129,0)</f>
        <v>0</v>
      </c>
      <c r="BG129" s="215">
        <f>IF(N129="zákl. přenesená",J129,0)</f>
        <v>0</v>
      </c>
      <c r="BH129" s="215">
        <f>IF(N129="sníž. přenesená",J129,0)</f>
        <v>0</v>
      </c>
      <c r="BI129" s="215">
        <f>IF(N129="nulová",J129,0)</f>
        <v>0</v>
      </c>
      <c r="BJ129" s="19" t="s">
        <v>80</v>
      </c>
      <c r="BK129" s="215">
        <f>ROUND(I129*H129,2)</f>
        <v>0</v>
      </c>
      <c r="BL129" s="19" t="s">
        <v>154</v>
      </c>
      <c r="BM129" s="214" t="s">
        <v>205</v>
      </c>
    </row>
    <row r="130" s="2" customFormat="1">
      <c r="A130" s="40"/>
      <c r="B130" s="41"/>
      <c r="C130" s="42"/>
      <c r="D130" s="216" t="s">
        <v>129</v>
      </c>
      <c r="E130" s="42"/>
      <c r="F130" s="217" t="s">
        <v>206</v>
      </c>
      <c r="G130" s="42"/>
      <c r="H130" s="42"/>
      <c r="I130" s="218"/>
      <c r="J130" s="42"/>
      <c r="K130" s="42"/>
      <c r="L130" s="46"/>
      <c r="M130" s="219"/>
      <c r="N130" s="220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129</v>
      </c>
      <c r="AU130" s="19" t="s">
        <v>82</v>
      </c>
    </row>
    <row r="131" s="13" customFormat="1">
      <c r="A131" s="13"/>
      <c r="B131" s="221"/>
      <c r="C131" s="222"/>
      <c r="D131" s="216" t="s">
        <v>140</v>
      </c>
      <c r="E131" s="231" t="s">
        <v>19</v>
      </c>
      <c r="F131" s="223" t="s">
        <v>83</v>
      </c>
      <c r="G131" s="222"/>
      <c r="H131" s="224">
        <v>33.299999999999997</v>
      </c>
      <c r="I131" s="225"/>
      <c r="J131" s="222"/>
      <c r="K131" s="222"/>
      <c r="L131" s="226"/>
      <c r="M131" s="227"/>
      <c r="N131" s="228"/>
      <c r="O131" s="228"/>
      <c r="P131" s="228"/>
      <c r="Q131" s="228"/>
      <c r="R131" s="228"/>
      <c r="S131" s="228"/>
      <c r="T131" s="229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0" t="s">
        <v>140</v>
      </c>
      <c r="AU131" s="230" t="s">
        <v>82</v>
      </c>
      <c r="AV131" s="13" t="s">
        <v>82</v>
      </c>
      <c r="AW131" s="13" t="s">
        <v>33</v>
      </c>
      <c r="AX131" s="13" t="s">
        <v>80</v>
      </c>
      <c r="AY131" s="230" t="s">
        <v>119</v>
      </c>
    </row>
    <row r="132" s="2" customFormat="1" ht="16.5" customHeight="1">
      <c r="A132" s="40"/>
      <c r="B132" s="41"/>
      <c r="C132" s="232" t="s">
        <v>207</v>
      </c>
      <c r="D132" s="232" t="s">
        <v>87</v>
      </c>
      <c r="E132" s="233" t="s">
        <v>208</v>
      </c>
      <c r="F132" s="234" t="s">
        <v>209</v>
      </c>
      <c r="G132" s="235" t="s">
        <v>153</v>
      </c>
      <c r="H132" s="236">
        <v>34.965000000000003</v>
      </c>
      <c r="I132" s="237"/>
      <c r="J132" s="238">
        <f>ROUND(I132*H132,2)</f>
        <v>0</v>
      </c>
      <c r="K132" s="234" t="s">
        <v>126</v>
      </c>
      <c r="L132" s="239"/>
      <c r="M132" s="240" t="s">
        <v>19</v>
      </c>
      <c r="N132" s="241" t="s">
        <v>43</v>
      </c>
      <c r="O132" s="86"/>
      <c r="P132" s="212">
        <f>O132*H132</f>
        <v>0</v>
      </c>
      <c r="Q132" s="212">
        <v>0.0050000000000000001</v>
      </c>
      <c r="R132" s="212">
        <f>Q132*H132</f>
        <v>0.17482500000000001</v>
      </c>
      <c r="S132" s="212">
        <v>0</v>
      </c>
      <c r="T132" s="213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4" t="s">
        <v>166</v>
      </c>
      <c r="AT132" s="214" t="s">
        <v>87</v>
      </c>
      <c r="AU132" s="214" t="s">
        <v>82</v>
      </c>
      <c r="AY132" s="19" t="s">
        <v>119</v>
      </c>
      <c r="BE132" s="215">
        <f>IF(N132="základní",J132,0)</f>
        <v>0</v>
      </c>
      <c r="BF132" s="215">
        <f>IF(N132="snížená",J132,0)</f>
        <v>0</v>
      </c>
      <c r="BG132" s="215">
        <f>IF(N132="zákl. přenesená",J132,0)</f>
        <v>0</v>
      </c>
      <c r="BH132" s="215">
        <f>IF(N132="sníž. přenesená",J132,0)</f>
        <v>0</v>
      </c>
      <c r="BI132" s="215">
        <f>IF(N132="nulová",J132,0)</f>
        <v>0</v>
      </c>
      <c r="BJ132" s="19" t="s">
        <v>80</v>
      </c>
      <c r="BK132" s="215">
        <f>ROUND(I132*H132,2)</f>
        <v>0</v>
      </c>
      <c r="BL132" s="19" t="s">
        <v>154</v>
      </c>
      <c r="BM132" s="214" t="s">
        <v>210</v>
      </c>
    </row>
    <row r="133" s="2" customFormat="1">
      <c r="A133" s="40"/>
      <c r="B133" s="41"/>
      <c r="C133" s="42"/>
      <c r="D133" s="216" t="s">
        <v>129</v>
      </c>
      <c r="E133" s="42"/>
      <c r="F133" s="217" t="s">
        <v>209</v>
      </c>
      <c r="G133" s="42"/>
      <c r="H133" s="42"/>
      <c r="I133" s="218"/>
      <c r="J133" s="42"/>
      <c r="K133" s="42"/>
      <c r="L133" s="46"/>
      <c r="M133" s="219"/>
      <c r="N133" s="220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129</v>
      </c>
      <c r="AU133" s="19" t="s">
        <v>82</v>
      </c>
    </row>
    <row r="134" s="13" customFormat="1">
      <c r="A134" s="13"/>
      <c r="B134" s="221"/>
      <c r="C134" s="222"/>
      <c r="D134" s="216" t="s">
        <v>140</v>
      </c>
      <c r="E134" s="231" t="s">
        <v>19</v>
      </c>
      <c r="F134" s="223" t="s">
        <v>83</v>
      </c>
      <c r="G134" s="222"/>
      <c r="H134" s="224">
        <v>33.299999999999997</v>
      </c>
      <c r="I134" s="225"/>
      <c r="J134" s="222"/>
      <c r="K134" s="222"/>
      <c r="L134" s="226"/>
      <c r="M134" s="227"/>
      <c r="N134" s="228"/>
      <c r="O134" s="228"/>
      <c r="P134" s="228"/>
      <c r="Q134" s="228"/>
      <c r="R134" s="228"/>
      <c r="S134" s="228"/>
      <c r="T134" s="22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0" t="s">
        <v>140</v>
      </c>
      <c r="AU134" s="230" t="s">
        <v>82</v>
      </c>
      <c r="AV134" s="13" t="s">
        <v>82</v>
      </c>
      <c r="AW134" s="13" t="s">
        <v>33</v>
      </c>
      <c r="AX134" s="13" t="s">
        <v>80</v>
      </c>
      <c r="AY134" s="230" t="s">
        <v>119</v>
      </c>
    </row>
    <row r="135" s="13" customFormat="1">
      <c r="A135" s="13"/>
      <c r="B135" s="221"/>
      <c r="C135" s="222"/>
      <c r="D135" s="216" t="s">
        <v>140</v>
      </c>
      <c r="E135" s="222"/>
      <c r="F135" s="223" t="s">
        <v>211</v>
      </c>
      <c r="G135" s="222"/>
      <c r="H135" s="224">
        <v>34.965000000000003</v>
      </c>
      <c r="I135" s="225"/>
      <c r="J135" s="222"/>
      <c r="K135" s="222"/>
      <c r="L135" s="226"/>
      <c r="M135" s="227"/>
      <c r="N135" s="228"/>
      <c r="O135" s="228"/>
      <c r="P135" s="228"/>
      <c r="Q135" s="228"/>
      <c r="R135" s="228"/>
      <c r="S135" s="228"/>
      <c r="T135" s="22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0" t="s">
        <v>140</v>
      </c>
      <c r="AU135" s="230" t="s">
        <v>82</v>
      </c>
      <c r="AV135" s="13" t="s">
        <v>82</v>
      </c>
      <c r="AW135" s="13" t="s">
        <v>4</v>
      </c>
      <c r="AX135" s="13" t="s">
        <v>80</v>
      </c>
      <c r="AY135" s="230" t="s">
        <v>119</v>
      </c>
    </row>
    <row r="136" s="2" customFormat="1" ht="16.5" customHeight="1">
      <c r="A136" s="40"/>
      <c r="B136" s="41"/>
      <c r="C136" s="203" t="s">
        <v>8</v>
      </c>
      <c r="D136" s="203" t="s">
        <v>122</v>
      </c>
      <c r="E136" s="204" t="s">
        <v>212</v>
      </c>
      <c r="F136" s="205" t="s">
        <v>213</v>
      </c>
      <c r="G136" s="206" t="s">
        <v>153</v>
      </c>
      <c r="H136" s="207">
        <v>33.299999999999997</v>
      </c>
      <c r="I136" s="208"/>
      <c r="J136" s="209">
        <f>ROUND(I136*H136,2)</f>
        <v>0</v>
      </c>
      <c r="K136" s="205" t="s">
        <v>126</v>
      </c>
      <c r="L136" s="46"/>
      <c r="M136" s="210" t="s">
        <v>19</v>
      </c>
      <c r="N136" s="211" t="s">
        <v>43</v>
      </c>
      <c r="O136" s="86"/>
      <c r="P136" s="212">
        <f>O136*H136</f>
        <v>0</v>
      </c>
      <c r="Q136" s="212">
        <v>6.9999999999999994E-05</v>
      </c>
      <c r="R136" s="212">
        <f>Q136*H136</f>
        <v>0.0023309999999999997</v>
      </c>
      <c r="S136" s="212">
        <v>0</v>
      </c>
      <c r="T136" s="213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4" t="s">
        <v>154</v>
      </c>
      <c r="AT136" s="214" t="s">
        <v>122</v>
      </c>
      <c r="AU136" s="214" t="s">
        <v>82</v>
      </c>
      <c r="AY136" s="19" t="s">
        <v>119</v>
      </c>
      <c r="BE136" s="215">
        <f>IF(N136="základní",J136,0)</f>
        <v>0</v>
      </c>
      <c r="BF136" s="215">
        <f>IF(N136="snížená",J136,0)</f>
        <v>0</v>
      </c>
      <c r="BG136" s="215">
        <f>IF(N136="zákl. přenesená",J136,0)</f>
        <v>0</v>
      </c>
      <c r="BH136" s="215">
        <f>IF(N136="sníž. přenesená",J136,0)</f>
        <v>0</v>
      </c>
      <c r="BI136" s="215">
        <f>IF(N136="nulová",J136,0)</f>
        <v>0</v>
      </c>
      <c r="BJ136" s="19" t="s">
        <v>80</v>
      </c>
      <c r="BK136" s="215">
        <f>ROUND(I136*H136,2)</f>
        <v>0</v>
      </c>
      <c r="BL136" s="19" t="s">
        <v>154</v>
      </c>
      <c r="BM136" s="214" t="s">
        <v>214</v>
      </c>
    </row>
    <row r="137" s="2" customFormat="1">
      <c r="A137" s="40"/>
      <c r="B137" s="41"/>
      <c r="C137" s="42"/>
      <c r="D137" s="216" t="s">
        <v>129</v>
      </c>
      <c r="E137" s="42"/>
      <c r="F137" s="217" t="s">
        <v>215</v>
      </c>
      <c r="G137" s="42"/>
      <c r="H137" s="42"/>
      <c r="I137" s="218"/>
      <c r="J137" s="42"/>
      <c r="K137" s="42"/>
      <c r="L137" s="46"/>
      <c r="M137" s="219"/>
      <c r="N137" s="220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129</v>
      </c>
      <c r="AU137" s="19" t="s">
        <v>82</v>
      </c>
    </row>
    <row r="138" s="13" customFormat="1">
      <c r="A138" s="13"/>
      <c r="B138" s="221"/>
      <c r="C138" s="222"/>
      <c r="D138" s="216" t="s">
        <v>140</v>
      </c>
      <c r="E138" s="231" t="s">
        <v>19</v>
      </c>
      <c r="F138" s="223" t="s">
        <v>83</v>
      </c>
      <c r="G138" s="222"/>
      <c r="H138" s="224">
        <v>33.299999999999997</v>
      </c>
      <c r="I138" s="225"/>
      <c r="J138" s="222"/>
      <c r="K138" s="222"/>
      <c r="L138" s="226"/>
      <c r="M138" s="227"/>
      <c r="N138" s="228"/>
      <c r="O138" s="228"/>
      <c r="P138" s="228"/>
      <c r="Q138" s="228"/>
      <c r="R138" s="228"/>
      <c r="S138" s="228"/>
      <c r="T138" s="22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0" t="s">
        <v>140</v>
      </c>
      <c r="AU138" s="230" t="s">
        <v>82</v>
      </c>
      <c r="AV138" s="13" t="s">
        <v>82</v>
      </c>
      <c r="AW138" s="13" t="s">
        <v>33</v>
      </c>
      <c r="AX138" s="13" t="s">
        <v>80</v>
      </c>
      <c r="AY138" s="230" t="s">
        <v>119</v>
      </c>
    </row>
    <row r="139" s="2" customFormat="1" ht="21.75" customHeight="1">
      <c r="A139" s="40"/>
      <c r="B139" s="41"/>
      <c r="C139" s="203" t="s">
        <v>154</v>
      </c>
      <c r="D139" s="203" t="s">
        <v>122</v>
      </c>
      <c r="E139" s="204" t="s">
        <v>216</v>
      </c>
      <c r="F139" s="205" t="s">
        <v>217</v>
      </c>
      <c r="G139" s="206" t="s">
        <v>153</v>
      </c>
      <c r="H139" s="207">
        <v>17.100000000000001</v>
      </c>
      <c r="I139" s="208"/>
      <c r="J139" s="209">
        <f>ROUND(I139*H139,2)</f>
        <v>0</v>
      </c>
      <c r="K139" s="205" t="s">
        <v>126</v>
      </c>
      <c r="L139" s="46"/>
      <c r="M139" s="210" t="s">
        <v>19</v>
      </c>
      <c r="N139" s="211" t="s">
        <v>43</v>
      </c>
      <c r="O139" s="86"/>
      <c r="P139" s="212">
        <f>O139*H139</f>
        <v>0</v>
      </c>
      <c r="Q139" s="212">
        <v>0.00019000000000000001</v>
      </c>
      <c r="R139" s="212">
        <f>Q139*H139</f>
        <v>0.0032490000000000006</v>
      </c>
      <c r="S139" s="212">
        <v>0</v>
      </c>
      <c r="T139" s="213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4" t="s">
        <v>154</v>
      </c>
      <c r="AT139" s="214" t="s">
        <v>122</v>
      </c>
      <c r="AU139" s="214" t="s">
        <v>82</v>
      </c>
      <c r="AY139" s="19" t="s">
        <v>119</v>
      </c>
      <c r="BE139" s="215">
        <f>IF(N139="základní",J139,0)</f>
        <v>0</v>
      </c>
      <c r="BF139" s="215">
        <f>IF(N139="snížená",J139,0)</f>
        <v>0</v>
      </c>
      <c r="BG139" s="215">
        <f>IF(N139="zákl. přenesená",J139,0)</f>
        <v>0</v>
      </c>
      <c r="BH139" s="215">
        <f>IF(N139="sníž. přenesená",J139,0)</f>
        <v>0</v>
      </c>
      <c r="BI139" s="215">
        <f>IF(N139="nulová",J139,0)</f>
        <v>0</v>
      </c>
      <c r="BJ139" s="19" t="s">
        <v>80</v>
      </c>
      <c r="BK139" s="215">
        <f>ROUND(I139*H139,2)</f>
        <v>0</v>
      </c>
      <c r="BL139" s="19" t="s">
        <v>154</v>
      </c>
      <c r="BM139" s="214" t="s">
        <v>218</v>
      </c>
    </row>
    <row r="140" s="2" customFormat="1">
      <c r="A140" s="40"/>
      <c r="B140" s="41"/>
      <c r="C140" s="42"/>
      <c r="D140" s="216" t="s">
        <v>129</v>
      </c>
      <c r="E140" s="42"/>
      <c r="F140" s="217" t="s">
        <v>219</v>
      </c>
      <c r="G140" s="42"/>
      <c r="H140" s="42"/>
      <c r="I140" s="218"/>
      <c r="J140" s="42"/>
      <c r="K140" s="42"/>
      <c r="L140" s="46"/>
      <c r="M140" s="219"/>
      <c r="N140" s="220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129</v>
      </c>
      <c r="AU140" s="19" t="s">
        <v>82</v>
      </c>
    </row>
    <row r="141" s="15" customFormat="1">
      <c r="A141" s="15"/>
      <c r="B141" s="253"/>
      <c r="C141" s="254"/>
      <c r="D141" s="216" t="s">
        <v>140</v>
      </c>
      <c r="E141" s="255" t="s">
        <v>19</v>
      </c>
      <c r="F141" s="256" t="s">
        <v>220</v>
      </c>
      <c r="G141" s="254"/>
      <c r="H141" s="255" t="s">
        <v>19</v>
      </c>
      <c r="I141" s="257"/>
      <c r="J141" s="254"/>
      <c r="K141" s="254"/>
      <c r="L141" s="258"/>
      <c r="M141" s="259"/>
      <c r="N141" s="260"/>
      <c r="O141" s="260"/>
      <c r="P141" s="260"/>
      <c r="Q141" s="260"/>
      <c r="R141" s="260"/>
      <c r="S141" s="260"/>
      <c r="T141" s="261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2" t="s">
        <v>140</v>
      </c>
      <c r="AU141" s="262" t="s">
        <v>82</v>
      </c>
      <c r="AV141" s="15" t="s">
        <v>80</v>
      </c>
      <c r="AW141" s="15" t="s">
        <v>33</v>
      </c>
      <c r="AX141" s="15" t="s">
        <v>72</v>
      </c>
      <c r="AY141" s="262" t="s">
        <v>119</v>
      </c>
    </row>
    <row r="142" s="13" customFormat="1">
      <c r="A142" s="13"/>
      <c r="B142" s="221"/>
      <c r="C142" s="222"/>
      <c r="D142" s="216" t="s">
        <v>140</v>
      </c>
      <c r="E142" s="231" t="s">
        <v>19</v>
      </c>
      <c r="F142" s="223" t="s">
        <v>221</v>
      </c>
      <c r="G142" s="222"/>
      <c r="H142" s="224">
        <v>9.9000000000000004</v>
      </c>
      <c r="I142" s="225"/>
      <c r="J142" s="222"/>
      <c r="K142" s="222"/>
      <c r="L142" s="226"/>
      <c r="M142" s="227"/>
      <c r="N142" s="228"/>
      <c r="O142" s="228"/>
      <c r="P142" s="228"/>
      <c r="Q142" s="228"/>
      <c r="R142" s="228"/>
      <c r="S142" s="228"/>
      <c r="T142" s="22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0" t="s">
        <v>140</v>
      </c>
      <c r="AU142" s="230" t="s">
        <v>82</v>
      </c>
      <c r="AV142" s="13" t="s">
        <v>82</v>
      </c>
      <c r="AW142" s="13" t="s">
        <v>33</v>
      </c>
      <c r="AX142" s="13" t="s">
        <v>72</v>
      </c>
      <c r="AY142" s="230" t="s">
        <v>119</v>
      </c>
    </row>
    <row r="143" s="13" customFormat="1">
      <c r="A143" s="13"/>
      <c r="B143" s="221"/>
      <c r="C143" s="222"/>
      <c r="D143" s="216" t="s">
        <v>140</v>
      </c>
      <c r="E143" s="231" t="s">
        <v>19</v>
      </c>
      <c r="F143" s="223" t="s">
        <v>222</v>
      </c>
      <c r="G143" s="222"/>
      <c r="H143" s="224">
        <v>7.2000000000000002</v>
      </c>
      <c r="I143" s="225"/>
      <c r="J143" s="222"/>
      <c r="K143" s="222"/>
      <c r="L143" s="226"/>
      <c r="M143" s="227"/>
      <c r="N143" s="228"/>
      <c r="O143" s="228"/>
      <c r="P143" s="228"/>
      <c r="Q143" s="228"/>
      <c r="R143" s="228"/>
      <c r="S143" s="228"/>
      <c r="T143" s="22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0" t="s">
        <v>140</v>
      </c>
      <c r="AU143" s="230" t="s">
        <v>82</v>
      </c>
      <c r="AV143" s="13" t="s">
        <v>82</v>
      </c>
      <c r="AW143" s="13" t="s">
        <v>33</v>
      </c>
      <c r="AX143" s="13" t="s">
        <v>72</v>
      </c>
      <c r="AY143" s="230" t="s">
        <v>119</v>
      </c>
    </row>
    <row r="144" s="16" customFormat="1">
      <c r="A144" s="16"/>
      <c r="B144" s="263"/>
      <c r="C144" s="264"/>
      <c r="D144" s="216" t="s">
        <v>140</v>
      </c>
      <c r="E144" s="265" t="s">
        <v>19</v>
      </c>
      <c r="F144" s="266" t="s">
        <v>223</v>
      </c>
      <c r="G144" s="264"/>
      <c r="H144" s="267">
        <v>17.100000000000001</v>
      </c>
      <c r="I144" s="268"/>
      <c r="J144" s="264"/>
      <c r="K144" s="264"/>
      <c r="L144" s="269"/>
      <c r="M144" s="270"/>
      <c r="N144" s="271"/>
      <c r="O144" s="271"/>
      <c r="P144" s="271"/>
      <c r="Q144" s="271"/>
      <c r="R144" s="271"/>
      <c r="S144" s="271"/>
      <c r="T144" s="272"/>
      <c r="U144" s="16"/>
      <c r="V144" s="16"/>
      <c r="W144" s="16"/>
      <c r="X144" s="16"/>
      <c r="Y144" s="16"/>
      <c r="Z144" s="16"/>
      <c r="AA144" s="16"/>
      <c r="AB144" s="16"/>
      <c r="AC144" s="16"/>
      <c r="AD144" s="16"/>
      <c r="AE144" s="16"/>
      <c r="AT144" s="273" t="s">
        <v>140</v>
      </c>
      <c r="AU144" s="273" t="s">
        <v>82</v>
      </c>
      <c r="AV144" s="16" t="s">
        <v>127</v>
      </c>
      <c r="AW144" s="16" t="s">
        <v>33</v>
      </c>
      <c r="AX144" s="16" t="s">
        <v>80</v>
      </c>
      <c r="AY144" s="273" t="s">
        <v>119</v>
      </c>
    </row>
    <row r="145" s="2" customFormat="1" ht="16.5" customHeight="1">
      <c r="A145" s="40"/>
      <c r="B145" s="41"/>
      <c r="C145" s="232" t="s">
        <v>224</v>
      </c>
      <c r="D145" s="232" t="s">
        <v>87</v>
      </c>
      <c r="E145" s="233" t="s">
        <v>225</v>
      </c>
      <c r="F145" s="234" t="s">
        <v>226</v>
      </c>
      <c r="G145" s="235" t="s">
        <v>153</v>
      </c>
      <c r="H145" s="236">
        <v>10.395</v>
      </c>
      <c r="I145" s="237"/>
      <c r="J145" s="238">
        <f>ROUND(I145*H145,2)</f>
        <v>0</v>
      </c>
      <c r="K145" s="234" t="s">
        <v>126</v>
      </c>
      <c r="L145" s="239"/>
      <c r="M145" s="240" t="s">
        <v>19</v>
      </c>
      <c r="N145" s="241" t="s">
        <v>43</v>
      </c>
      <c r="O145" s="86"/>
      <c r="P145" s="212">
        <f>O145*H145</f>
        <v>0</v>
      </c>
      <c r="Q145" s="212">
        <v>0.0025000000000000001</v>
      </c>
      <c r="R145" s="212">
        <f>Q145*H145</f>
        <v>0.0259875</v>
      </c>
      <c r="S145" s="212">
        <v>0</v>
      </c>
      <c r="T145" s="213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4" t="s">
        <v>166</v>
      </c>
      <c r="AT145" s="214" t="s">
        <v>87</v>
      </c>
      <c r="AU145" s="214" t="s">
        <v>82</v>
      </c>
      <c r="AY145" s="19" t="s">
        <v>119</v>
      </c>
      <c r="BE145" s="215">
        <f>IF(N145="základní",J145,0)</f>
        <v>0</v>
      </c>
      <c r="BF145" s="215">
        <f>IF(N145="snížená",J145,0)</f>
        <v>0</v>
      </c>
      <c r="BG145" s="215">
        <f>IF(N145="zákl. přenesená",J145,0)</f>
        <v>0</v>
      </c>
      <c r="BH145" s="215">
        <f>IF(N145="sníž. přenesená",J145,0)</f>
        <v>0</v>
      </c>
      <c r="BI145" s="215">
        <f>IF(N145="nulová",J145,0)</f>
        <v>0</v>
      </c>
      <c r="BJ145" s="19" t="s">
        <v>80</v>
      </c>
      <c r="BK145" s="215">
        <f>ROUND(I145*H145,2)</f>
        <v>0</v>
      </c>
      <c r="BL145" s="19" t="s">
        <v>154</v>
      </c>
      <c r="BM145" s="214" t="s">
        <v>227</v>
      </c>
    </row>
    <row r="146" s="2" customFormat="1">
      <c r="A146" s="40"/>
      <c r="B146" s="41"/>
      <c r="C146" s="42"/>
      <c r="D146" s="216" t="s">
        <v>129</v>
      </c>
      <c r="E146" s="42"/>
      <c r="F146" s="217" t="s">
        <v>226</v>
      </c>
      <c r="G146" s="42"/>
      <c r="H146" s="42"/>
      <c r="I146" s="218"/>
      <c r="J146" s="42"/>
      <c r="K146" s="42"/>
      <c r="L146" s="46"/>
      <c r="M146" s="219"/>
      <c r="N146" s="220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129</v>
      </c>
      <c r="AU146" s="19" t="s">
        <v>82</v>
      </c>
    </row>
    <row r="147" s="15" customFormat="1">
      <c r="A147" s="15"/>
      <c r="B147" s="253"/>
      <c r="C147" s="254"/>
      <c r="D147" s="216" t="s">
        <v>140</v>
      </c>
      <c r="E147" s="255" t="s">
        <v>19</v>
      </c>
      <c r="F147" s="256" t="s">
        <v>228</v>
      </c>
      <c r="G147" s="254"/>
      <c r="H147" s="255" t="s">
        <v>19</v>
      </c>
      <c r="I147" s="257"/>
      <c r="J147" s="254"/>
      <c r="K147" s="254"/>
      <c r="L147" s="258"/>
      <c r="M147" s="259"/>
      <c r="N147" s="260"/>
      <c r="O147" s="260"/>
      <c r="P147" s="260"/>
      <c r="Q147" s="260"/>
      <c r="R147" s="260"/>
      <c r="S147" s="260"/>
      <c r="T147" s="261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2" t="s">
        <v>140</v>
      </c>
      <c r="AU147" s="262" t="s">
        <v>82</v>
      </c>
      <c r="AV147" s="15" t="s">
        <v>80</v>
      </c>
      <c r="AW147" s="15" t="s">
        <v>33</v>
      </c>
      <c r="AX147" s="15" t="s">
        <v>72</v>
      </c>
      <c r="AY147" s="262" t="s">
        <v>119</v>
      </c>
    </row>
    <row r="148" s="13" customFormat="1">
      <c r="A148" s="13"/>
      <c r="B148" s="221"/>
      <c r="C148" s="222"/>
      <c r="D148" s="216" t="s">
        <v>140</v>
      </c>
      <c r="E148" s="231" t="s">
        <v>19</v>
      </c>
      <c r="F148" s="223" t="s">
        <v>221</v>
      </c>
      <c r="G148" s="222"/>
      <c r="H148" s="224">
        <v>9.9000000000000004</v>
      </c>
      <c r="I148" s="225"/>
      <c r="J148" s="222"/>
      <c r="K148" s="222"/>
      <c r="L148" s="226"/>
      <c r="M148" s="227"/>
      <c r="N148" s="228"/>
      <c r="O148" s="228"/>
      <c r="P148" s="228"/>
      <c r="Q148" s="228"/>
      <c r="R148" s="228"/>
      <c r="S148" s="228"/>
      <c r="T148" s="22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0" t="s">
        <v>140</v>
      </c>
      <c r="AU148" s="230" t="s">
        <v>82</v>
      </c>
      <c r="AV148" s="13" t="s">
        <v>82</v>
      </c>
      <c r="AW148" s="13" t="s">
        <v>33</v>
      </c>
      <c r="AX148" s="13" t="s">
        <v>72</v>
      </c>
      <c r="AY148" s="230" t="s">
        <v>119</v>
      </c>
    </row>
    <row r="149" s="16" customFormat="1">
      <c r="A149" s="16"/>
      <c r="B149" s="263"/>
      <c r="C149" s="264"/>
      <c r="D149" s="216" t="s">
        <v>140</v>
      </c>
      <c r="E149" s="265" t="s">
        <v>19</v>
      </c>
      <c r="F149" s="266" t="s">
        <v>223</v>
      </c>
      <c r="G149" s="264"/>
      <c r="H149" s="267">
        <v>9.9000000000000004</v>
      </c>
      <c r="I149" s="268"/>
      <c r="J149" s="264"/>
      <c r="K149" s="264"/>
      <c r="L149" s="269"/>
      <c r="M149" s="270"/>
      <c r="N149" s="271"/>
      <c r="O149" s="271"/>
      <c r="P149" s="271"/>
      <c r="Q149" s="271"/>
      <c r="R149" s="271"/>
      <c r="S149" s="271"/>
      <c r="T149" s="272"/>
      <c r="U149" s="16"/>
      <c r="V149" s="16"/>
      <c r="W149" s="16"/>
      <c r="X149" s="16"/>
      <c r="Y149" s="16"/>
      <c r="Z149" s="16"/>
      <c r="AA149" s="16"/>
      <c r="AB149" s="16"/>
      <c r="AC149" s="16"/>
      <c r="AD149" s="16"/>
      <c r="AE149" s="16"/>
      <c r="AT149" s="273" t="s">
        <v>140</v>
      </c>
      <c r="AU149" s="273" t="s">
        <v>82</v>
      </c>
      <c r="AV149" s="16" t="s">
        <v>127</v>
      </c>
      <c r="AW149" s="16" t="s">
        <v>33</v>
      </c>
      <c r="AX149" s="16" t="s">
        <v>80</v>
      </c>
      <c r="AY149" s="273" t="s">
        <v>119</v>
      </c>
    </row>
    <row r="150" s="13" customFormat="1">
      <c r="A150" s="13"/>
      <c r="B150" s="221"/>
      <c r="C150" s="222"/>
      <c r="D150" s="216" t="s">
        <v>140</v>
      </c>
      <c r="E150" s="222"/>
      <c r="F150" s="223" t="s">
        <v>229</v>
      </c>
      <c r="G150" s="222"/>
      <c r="H150" s="224">
        <v>10.395</v>
      </c>
      <c r="I150" s="225"/>
      <c r="J150" s="222"/>
      <c r="K150" s="222"/>
      <c r="L150" s="226"/>
      <c r="M150" s="227"/>
      <c r="N150" s="228"/>
      <c r="O150" s="228"/>
      <c r="P150" s="228"/>
      <c r="Q150" s="228"/>
      <c r="R150" s="228"/>
      <c r="S150" s="228"/>
      <c r="T150" s="22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0" t="s">
        <v>140</v>
      </c>
      <c r="AU150" s="230" t="s">
        <v>82</v>
      </c>
      <c r="AV150" s="13" t="s">
        <v>82</v>
      </c>
      <c r="AW150" s="13" t="s">
        <v>4</v>
      </c>
      <c r="AX150" s="13" t="s">
        <v>80</v>
      </c>
      <c r="AY150" s="230" t="s">
        <v>119</v>
      </c>
    </row>
    <row r="151" s="2" customFormat="1" ht="16.5" customHeight="1">
      <c r="A151" s="40"/>
      <c r="B151" s="41"/>
      <c r="C151" s="232" t="s">
        <v>230</v>
      </c>
      <c r="D151" s="232" t="s">
        <v>87</v>
      </c>
      <c r="E151" s="233" t="s">
        <v>231</v>
      </c>
      <c r="F151" s="234" t="s">
        <v>232</v>
      </c>
      <c r="G151" s="235" t="s">
        <v>233</v>
      </c>
      <c r="H151" s="236">
        <v>0.35999999999999999</v>
      </c>
      <c r="I151" s="237"/>
      <c r="J151" s="238">
        <f>ROUND(I151*H151,2)</f>
        <v>0</v>
      </c>
      <c r="K151" s="234" t="s">
        <v>126</v>
      </c>
      <c r="L151" s="239"/>
      <c r="M151" s="240" t="s">
        <v>19</v>
      </c>
      <c r="N151" s="241" t="s">
        <v>43</v>
      </c>
      <c r="O151" s="86"/>
      <c r="P151" s="212">
        <f>O151*H151</f>
        <v>0</v>
      </c>
      <c r="Q151" s="212">
        <v>0.029999999999999999</v>
      </c>
      <c r="R151" s="212">
        <f>Q151*H151</f>
        <v>0.010799999999999999</v>
      </c>
      <c r="S151" s="212">
        <v>0</v>
      </c>
      <c r="T151" s="213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4" t="s">
        <v>166</v>
      </c>
      <c r="AT151" s="214" t="s">
        <v>87</v>
      </c>
      <c r="AU151" s="214" t="s">
        <v>82</v>
      </c>
      <c r="AY151" s="19" t="s">
        <v>119</v>
      </c>
      <c r="BE151" s="215">
        <f>IF(N151="základní",J151,0)</f>
        <v>0</v>
      </c>
      <c r="BF151" s="215">
        <f>IF(N151="snížená",J151,0)</f>
        <v>0</v>
      </c>
      <c r="BG151" s="215">
        <f>IF(N151="zákl. přenesená",J151,0)</f>
        <v>0</v>
      </c>
      <c r="BH151" s="215">
        <f>IF(N151="sníž. přenesená",J151,0)</f>
        <v>0</v>
      </c>
      <c r="BI151" s="215">
        <f>IF(N151="nulová",J151,0)</f>
        <v>0</v>
      </c>
      <c r="BJ151" s="19" t="s">
        <v>80</v>
      </c>
      <c r="BK151" s="215">
        <f>ROUND(I151*H151,2)</f>
        <v>0</v>
      </c>
      <c r="BL151" s="19" t="s">
        <v>154</v>
      </c>
      <c r="BM151" s="214" t="s">
        <v>234</v>
      </c>
    </row>
    <row r="152" s="2" customFormat="1">
      <c r="A152" s="40"/>
      <c r="B152" s="41"/>
      <c r="C152" s="42"/>
      <c r="D152" s="216" t="s">
        <v>129</v>
      </c>
      <c r="E152" s="42"/>
      <c r="F152" s="217" t="s">
        <v>232</v>
      </c>
      <c r="G152" s="42"/>
      <c r="H152" s="42"/>
      <c r="I152" s="218"/>
      <c r="J152" s="42"/>
      <c r="K152" s="42"/>
      <c r="L152" s="46"/>
      <c r="M152" s="219"/>
      <c r="N152" s="220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129</v>
      </c>
      <c r="AU152" s="19" t="s">
        <v>82</v>
      </c>
    </row>
    <row r="153" s="15" customFormat="1">
      <c r="A153" s="15"/>
      <c r="B153" s="253"/>
      <c r="C153" s="254"/>
      <c r="D153" s="216" t="s">
        <v>140</v>
      </c>
      <c r="E153" s="255" t="s">
        <v>19</v>
      </c>
      <c r="F153" s="256" t="s">
        <v>235</v>
      </c>
      <c r="G153" s="254"/>
      <c r="H153" s="255" t="s">
        <v>19</v>
      </c>
      <c r="I153" s="257"/>
      <c r="J153" s="254"/>
      <c r="K153" s="254"/>
      <c r="L153" s="258"/>
      <c r="M153" s="259"/>
      <c r="N153" s="260"/>
      <c r="O153" s="260"/>
      <c r="P153" s="260"/>
      <c r="Q153" s="260"/>
      <c r="R153" s="260"/>
      <c r="S153" s="260"/>
      <c r="T153" s="261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62" t="s">
        <v>140</v>
      </c>
      <c r="AU153" s="262" t="s">
        <v>82</v>
      </c>
      <c r="AV153" s="15" t="s">
        <v>80</v>
      </c>
      <c r="AW153" s="15" t="s">
        <v>33</v>
      </c>
      <c r="AX153" s="15" t="s">
        <v>72</v>
      </c>
      <c r="AY153" s="262" t="s">
        <v>119</v>
      </c>
    </row>
    <row r="154" s="13" customFormat="1">
      <c r="A154" s="13"/>
      <c r="B154" s="221"/>
      <c r="C154" s="222"/>
      <c r="D154" s="216" t="s">
        <v>140</v>
      </c>
      <c r="E154" s="231" t="s">
        <v>19</v>
      </c>
      <c r="F154" s="223" t="s">
        <v>236</v>
      </c>
      <c r="G154" s="222"/>
      <c r="H154" s="224">
        <v>0.35999999999999999</v>
      </c>
      <c r="I154" s="225"/>
      <c r="J154" s="222"/>
      <c r="K154" s="222"/>
      <c r="L154" s="226"/>
      <c r="M154" s="227"/>
      <c r="N154" s="228"/>
      <c r="O154" s="228"/>
      <c r="P154" s="228"/>
      <c r="Q154" s="228"/>
      <c r="R154" s="228"/>
      <c r="S154" s="228"/>
      <c r="T154" s="22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0" t="s">
        <v>140</v>
      </c>
      <c r="AU154" s="230" t="s">
        <v>82</v>
      </c>
      <c r="AV154" s="13" t="s">
        <v>82</v>
      </c>
      <c r="AW154" s="13" t="s">
        <v>33</v>
      </c>
      <c r="AX154" s="13" t="s">
        <v>72</v>
      </c>
      <c r="AY154" s="230" t="s">
        <v>119</v>
      </c>
    </row>
    <row r="155" s="16" customFormat="1">
      <c r="A155" s="16"/>
      <c r="B155" s="263"/>
      <c r="C155" s="264"/>
      <c r="D155" s="216" t="s">
        <v>140</v>
      </c>
      <c r="E155" s="265" t="s">
        <v>19</v>
      </c>
      <c r="F155" s="266" t="s">
        <v>223</v>
      </c>
      <c r="G155" s="264"/>
      <c r="H155" s="267">
        <v>0.35999999999999999</v>
      </c>
      <c r="I155" s="268"/>
      <c r="J155" s="264"/>
      <c r="K155" s="264"/>
      <c r="L155" s="269"/>
      <c r="M155" s="270"/>
      <c r="N155" s="271"/>
      <c r="O155" s="271"/>
      <c r="P155" s="271"/>
      <c r="Q155" s="271"/>
      <c r="R155" s="271"/>
      <c r="S155" s="271"/>
      <c r="T155" s="272"/>
      <c r="U155" s="16"/>
      <c r="V155" s="16"/>
      <c r="W155" s="16"/>
      <c r="X155" s="16"/>
      <c r="Y155" s="16"/>
      <c r="Z155" s="16"/>
      <c r="AA155" s="16"/>
      <c r="AB155" s="16"/>
      <c r="AC155" s="16"/>
      <c r="AD155" s="16"/>
      <c r="AE155" s="16"/>
      <c r="AT155" s="273" t="s">
        <v>140</v>
      </c>
      <c r="AU155" s="273" t="s">
        <v>82</v>
      </c>
      <c r="AV155" s="16" t="s">
        <v>127</v>
      </c>
      <c r="AW155" s="16" t="s">
        <v>33</v>
      </c>
      <c r="AX155" s="16" t="s">
        <v>80</v>
      </c>
      <c r="AY155" s="273" t="s">
        <v>119</v>
      </c>
    </row>
    <row r="156" s="2" customFormat="1" ht="16.5" customHeight="1">
      <c r="A156" s="40"/>
      <c r="B156" s="41"/>
      <c r="C156" s="203" t="s">
        <v>237</v>
      </c>
      <c r="D156" s="203" t="s">
        <v>122</v>
      </c>
      <c r="E156" s="204" t="s">
        <v>238</v>
      </c>
      <c r="F156" s="205" t="s">
        <v>239</v>
      </c>
      <c r="G156" s="206" t="s">
        <v>125</v>
      </c>
      <c r="H156" s="207">
        <v>0.53500000000000003</v>
      </c>
      <c r="I156" s="208"/>
      <c r="J156" s="209">
        <f>ROUND(I156*H156,2)</f>
        <v>0</v>
      </c>
      <c r="K156" s="205" t="s">
        <v>126</v>
      </c>
      <c r="L156" s="46"/>
      <c r="M156" s="210" t="s">
        <v>19</v>
      </c>
      <c r="N156" s="211" t="s">
        <v>43</v>
      </c>
      <c r="O156" s="86"/>
      <c r="P156" s="212">
        <f>O156*H156</f>
        <v>0</v>
      </c>
      <c r="Q156" s="212">
        <v>0</v>
      </c>
      <c r="R156" s="212">
        <f>Q156*H156</f>
        <v>0</v>
      </c>
      <c r="S156" s="212">
        <v>0</v>
      </c>
      <c r="T156" s="213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4" t="s">
        <v>154</v>
      </c>
      <c r="AT156" s="214" t="s">
        <v>122</v>
      </c>
      <c r="AU156" s="214" t="s">
        <v>82</v>
      </c>
      <c r="AY156" s="19" t="s">
        <v>119</v>
      </c>
      <c r="BE156" s="215">
        <f>IF(N156="základní",J156,0)</f>
        <v>0</v>
      </c>
      <c r="BF156" s="215">
        <f>IF(N156="snížená",J156,0)</f>
        <v>0</v>
      </c>
      <c r="BG156" s="215">
        <f>IF(N156="zákl. přenesená",J156,0)</f>
        <v>0</v>
      </c>
      <c r="BH156" s="215">
        <f>IF(N156="sníž. přenesená",J156,0)</f>
        <v>0</v>
      </c>
      <c r="BI156" s="215">
        <f>IF(N156="nulová",J156,0)</f>
        <v>0</v>
      </c>
      <c r="BJ156" s="19" t="s">
        <v>80</v>
      </c>
      <c r="BK156" s="215">
        <f>ROUND(I156*H156,2)</f>
        <v>0</v>
      </c>
      <c r="BL156" s="19" t="s">
        <v>154</v>
      </c>
      <c r="BM156" s="214" t="s">
        <v>240</v>
      </c>
    </row>
    <row r="157" s="2" customFormat="1">
      <c r="A157" s="40"/>
      <c r="B157" s="41"/>
      <c r="C157" s="42"/>
      <c r="D157" s="216" t="s">
        <v>129</v>
      </c>
      <c r="E157" s="42"/>
      <c r="F157" s="217" t="s">
        <v>241</v>
      </c>
      <c r="G157" s="42"/>
      <c r="H157" s="42"/>
      <c r="I157" s="218"/>
      <c r="J157" s="42"/>
      <c r="K157" s="42"/>
      <c r="L157" s="46"/>
      <c r="M157" s="219"/>
      <c r="N157" s="220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129</v>
      </c>
      <c r="AU157" s="19" t="s">
        <v>82</v>
      </c>
    </row>
    <row r="158" s="12" customFormat="1" ht="22.8" customHeight="1">
      <c r="A158" s="12"/>
      <c r="B158" s="187"/>
      <c r="C158" s="188"/>
      <c r="D158" s="189" t="s">
        <v>71</v>
      </c>
      <c r="E158" s="201" t="s">
        <v>242</v>
      </c>
      <c r="F158" s="201" t="s">
        <v>243</v>
      </c>
      <c r="G158" s="188"/>
      <c r="H158" s="188"/>
      <c r="I158" s="191"/>
      <c r="J158" s="202">
        <f>BK158</f>
        <v>0</v>
      </c>
      <c r="K158" s="188"/>
      <c r="L158" s="193"/>
      <c r="M158" s="194"/>
      <c r="N158" s="195"/>
      <c r="O158" s="195"/>
      <c r="P158" s="196">
        <f>SUM(P159:P165)</f>
        <v>0</v>
      </c>
      <c r="Q158" s="195"/>
      <c r="R158" s="196">
        <f>SUM(R159:R165)</f>
        <v>0</v>
      </c>
      <c r="S158" s="195"/>
      <c r="T158" s="197">
        <f>SUM(T159:T165)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198" t="s">
        <v>82</v>
      </c>
      <c r="AT158" s="199" t="s">
        <v>71</v>
      </c>
      <c r="AU158" s="199" t="s">
        <v>80</v>
      </c>
      <c r="AY158" s="198" t="s">
        <v>119</v>
      </c>
      <c r="BK158" s="200">
        <f>SUM(BK159:BK165)</f>
        <v>0</v>
      </c>
    </row>
    <row r="159" s="2" customFormat="1" ht="16.5" customHeight="1">
      <c r="A159" s="40"/>
      <c r="B159" s="41"/>
      <c r="C159" s="203" t="s">
        <v>244</v>
      </c>
      <c r="D159" s="203" t="s">
        <v>122</v>
      </c>
      <c r="E159" s="204" t="s">
        <v>245</v>
      </c>
      <c r="F159" s="205" t="s">
        <v>246</v>
      </c>
      <c r="G159" s="206" t="s">
        <v>247</v>
      </c>
      <c r="H159" s="207">
        <v>19.199999999999999</v>
      </c>
      <c r="I159" s="208"/>
      <c r="J159" s="209">
        <f>ROUND(I159*H159,2)</f>
        <v>0</v>
      </c>
      <c r="K159" s="205" t="s">
        <v>183</v>
      </c>
      <c r="L159" s="46"/>
      <c r="M159" s="210" t="s">
        <v>19</v>
      </c>
      <c r="N159" s="211" t="s">
        <v>43</v>
      </c>
      <c r="O159" s="86"/>
      <c r="P159" s="212">
        <f>O159*H159</f>
        <v>0</v>
      </c>
      <c r="Q159" s="212">
        <v>0</v>
      </c>
      <c r="R159" s="212">
        <f>Q159*H159</f>
        <v>0</v>
      </c>
      <c r="S159" s="212">
        <v>0</v>
      </c>
      <c r="T159" s="213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4" t="s">
        <v>154</v>
      </c>
      <c r="AT159" s="214" t="s">
        <v>122</v>
      </c>
      <c r="AU159" s="214" t="s">
        <v>82</v>
      </c>
      <c r="AY159" s="19" t="s">
        <v>119</v>
      </c>
      <c r="BE159" s="215">
        <f>IF(N159="základní",J159,0)</f>
        <v>0</v>
      </c>
      <c r="BF159" s="215">
        <f>IF(N159="snížená",J159,0)</f>
        <v>0</v>
      </c>
      <c r="BG159" s="215">
        <f>IF(N159="zákl. přenesená",J159,0)</f>
        <v>0</v>
      </c>
      <c r="BH159" s="215">
        <f>IF(N159="sníž. přenesená",J159,0)</f>
        <v>0</v>
      </c>
      <c r="BI159" s="215">
        <f>IF(N159="nulová",J159,0)</f>
        <v>0</v>
      </c>
      <c r="BJ159" s="19" t="s">
        <v>80</v>
      </c>
      <c r="BK159" s="215">
        <f>ROUND(I159*H159,2)</f>
        <v>0</v>
      </c>
      <c r="BL159" s="19" t="s">
        <v>154</v>
      </c>
      <c r="BM159" s="214" t="s">
        <v>248</v>
      </c>
    </row>
    <row r="160" s="2" customFormat="1">
      <c r="A160" s="40"/>
      <c r="B160" s="41"/>
      <c r="C160" s="42"/>
      <c r="D160" s="216" t="s">
        <v>129</v>
      </c>
      <c r="E160" s="42"/>
      <c r="F160" s="217" t="s">
        <v>246</v>
      </c>
      <c r="G160" s="42"/>
      <c r="H160" s="42"/>
      <c r="I160" s="218"/>
      <c r="J160" s="42"/>
      <c r="K160" s="42"/>
      <c r="L160" s="46"/>
      <c r="M160" s="219"/>
      <c r="N160" s="220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129</v>
      </c>
      <c r="AU160" s="19" t="s">
        <v>82</v>
      </c>
    </row>
    <row r="161" s="13" customFormat="1">
      <c r="A161" s="13"/>
      <c r="B161" s="221"/>
      <c r="C161" s="222"/>
      <c r="D161" s="216" t="s">
        <v>140</v>
      </c>
      <c r="E161" s="231" t="s">
        <v>19</v>
      </c>
      <c r="F161" s="223" t="s">
        <v>249</v>
      </c>
      <c r="G161" s="222"/>
      <c r="H161" s="224">
        <v>19.199999999999999</v>
      </c>
      <c r="I161" s="225"/>
      <c r="J161" s="222"/>
      <c r="K161" s="222"/>
      <c r="L161" s="226"/>
      <c r="M161" s="227"/>
      <c r="N161" s="228"/>
      <c r="O161" s="228"/>
      <c r="P161" s="228"/>
      <c r="Q161" s="228"/>
      <c r="R161" s="228"/>
      <c r="S161" s="228"/>
      <c r="T161" s="22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0" t="s">
        <v>140</v>
      </c>
      <c r="AU161" s="230" t="s">
        <v>82</v>
      </c>
      <c r="AV161" s="13" t="s">
        <v>82</v>
      </c>
      <c r="AW161" s="13" t="s">
        <v>33</v>
      </c>
      <c r="AX161" s="13" t="s">
        <v>80</v>
      </c>
      <c r="AY161" s="230" t="s">
        <v>119</v>
      </c>
    </row>
    <row r="162" s="2" customFormat="1" ht="16.5" customHeight="1">
      <c r="A162" s="40"/>
      <c r="B162" s="41"/>
      <c r="C162" s="203" t="s">
        <v>7</v>
      </c>
      <c r="D162" s="203" t="s">
        <v>122</v>
      </c>
      <c r="E162" s="204" t="s">
        <v>250</v>
      </c>
      <c r="F162" s="205" t="s">
        <v>251</v>
      </c>
      <c r="G162" s="206" t="s">
        <v>247</v>
      </c>
      <c r="H162" s="207">
        <v>19.199999999999999</v>
      </c>
      <c r="I162" s="208"/>
      <c r="J162" s="209">
        <f>ROUND(I162*H162,2)</f>
        <v>0</v>
      </c>
      <c r="K162" s="205" t="s">
        <v>183</v>
      </c>
      <c r="L162" s="46"/>
      <c r="M162" s="210" t="s">
        <v>19</v>
      </c>
      <c r="N162" s="211" t="s">
        <v>43</v>
      </c>
      <c r="O162" s="86"/>
      <c r="P162" s="212">
        <f>O162*H162</f>
        <v>0</v>
      </c>
      <c r="Q162" s="212">
        <v>0</v>
      </c>
      <c r="R162" s="212">
        <f>Q162*H162</f>
        <v>0</v>
      </c>
      <c r="S162" s="212">
        <v>0</v>
      </c>
      <c r="T162" s="213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4" t="s">
        <v>154</v>
      </c>
      <c r="AT162" s="214" t="s">
        <v>122</v>
      </c>
      <c r="AU162" s="214" t="s">
        <v>82</v>
      </c>
      <c r="AY162" s="19" t="s">
        <v>119</v>
      </c>
      <c r="BE162" s="215">
        <f>IF(N162="základní",J162,0)</f>
        <v>0</v>
      </c>
      <c r="BF162" s="215">
        <f>IF(N162="snížená",J162,0)</f>
        <v>0</v>
      </c>
      <c r="BG162" s="215">
        <f>IF(N162="zákl. přenesená",J162,0)</f>
        <v>0</v>
      </c>
      <c r="BH162" s="215">
        <f>IF(N162="sníž. přenesená",J162,0)</f>
        <v>0</v>
      </c>
      <c r="BI162" s="215">
        <f>IF(N162="nulová",J162,0)</f>
        <v>0</v>
      </c>
      <c r="BJ162" s="19" t="s">
        <v>80</v>
      </c>
      <c r="BK162" s="215">
        <f>ROUND(I162*H162,2)</f>
        <v>0</v>
      </c>
      <c r="BL162" s="19" t="s">
        <v>154</v>
      </c>
      <c r="BM162" s="214" t="s">
        <v>252</v>
      </c>
    </row>
    <row r="163" s="2" customFormat="1">
      <c r="A163" s="40"/>
      <c r="B163" s="41"/>
      <c r="C163" s="42"/>
      <c r="D163" s="216" t="s">
        <v>129</v>
      </c>
      <c r="E163" s="42"/>
      <c r="F163" s="217" t="s">
        <v>251</v>
      </c>
      <c r="G163" s="42"/>
      <c r="H163" s="42"/>
      <c r="I163" s="218"/>
      <c r="J163" s="42"/>
      <c r="K163" s="42"/>
      <c r="L163" s="46"/>
      <c r="M163" s="219"/>
      <c r="N163" s="220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129</v>
      </c>
      <c r="AU163" s="19" t="s">
        <v>82</v>
      </c>
    </row>
    <row r="164" s="2" customFormat="1" ht="16.5" customHeight="1">
      <c r="A164" s="40"/>
      <c r="B164" s="41"/>
      <c r="C164" s="203" t="s">
        <v>253</v>
      </c>
      <c r="D164" s="203" t="s">
        <v>122</v>
      </c>
      <c r="E164" s="204" t="s">
        <v>254</v>
      </c>
      <c r="F164" s="205" t="s">
        <v>255</v>
      </c>
      <c r="G164" s="206" t="s">
        <v>256</v>
      </c>
      <c r="H164" s="207">
        <v>1</v>
      </c>
      <c r="I164" s="208"/>
      <c r="J164" s="209">
        <f>ROUND(I164*H164,2)</f>
        <v>0</v>
      </c>
      <c r="K164" s="205" t="s">
        <v>183</v>
      </c>
      <c r="L164" s="46"/>
      <c r="M164" s="210" t="s">
        <v>19</v>
      </c>
      <c r="N164" s="211" t="s">
        <v>43</v>
      </c>
      <c r="O164" s="86"/>
      <c r="P164" s="212">
        <f>O164*H164</f>
        <v>0</v>
      </c>
      <c r="Q164" s="212">
        <v>0</v>
      </c>
      <c r="R164" s="212">
        <f>Q164*H164</f>
        <v>0</v>
      </c>
      <c r="S164" s="212">
        <v>0</v>
      </c>
      <c r="T164" s="213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14" t="s">
        <v>154</v>
      </c>
      <c r="AT164" s="214" t="s">
        <v>122</v>
      </c>
      <c r="AU164" s="214" t="s">
        <v>82</v>
      </c>
      <c r="AY164" s="19" t="s">
        <v>119</v>
      </c>
      <c r="BE164" s="215">
        <f>IF(N164="základní",J164,0)</f>
        <v>0</v>
      </c>
      <c r="BF164" s="215">
        <f>IF(N164="snížená",J164,0)</f>
        <v>0</v>
      </c>
      <c r="BG164" s="215">
        <f>IF(N164="zákl. přenesená",J164,0)</f>
        <v>0</v>
      </c>
      <c r="BH164" s="215">
        <f>IF(N164="sníž. přenesená",J164,0)</f>
        <v>0</v>
      </c>
      <c r="BI164" s="215">
        <f>IF(N164="nulová",J164,0)</f>
        <v>0</v>
      </c>
      <c r="BJ164" s="19" t="s">
        <v>80</v>
      </c>
      <c r="BK164" s="215">
        <f>ROUND(I164*H164,2)</f>
        <v>0</v>
      </c>
      <c r="BL164" s="19" t="s">
        <v>154</v>
      </c>
      <c r="BM164" s="214" t="s">
        <v>257</v>
      </c>
    </row>
    <row r="165" s="2" customFormat="1">
      <c r="A165" s="40"/>
      <c r="B165" s="41"/>
      <c r="C165" s="42"/>
      <c r="D165" s="216" t="s">
        <v>129</v>
      </c>
      <c r="E165" s="42"/>
      <c r="F165" s="217" t="s">
        <v>255</v>
      </c>
      <c r="G165" s="42"/>
      <c r="H165" s="42"/>
      <c r="I165" s="218"/>
      <c r="J165" s="42"/>
      <c r="K165" s="42"/>
      <c r="L165" s="46"/>
      <c r="M165" s="219"/>
      <c r="N165" s="220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129</v>
      </c>
      <c r="AU165" s="19" t="s">
        <v>82</v>
      </c>
    </row>
    <row r="166" s="12" customFormat="1" ht="22.8" customHeight="1">
      <c r="A166" s="12"/>
      <c r="B166" s="187"/>
      <c r="C166" s="188"/>
      <c r="D166" s="189" t="s">
        <v>71</v>
      </c>
      <c r="E166" s="201" t="s">
        <v>258</v>
      </c>
      <c r="F166" s="201" t="s">
        <v>259</v>
      </c>
      <c r="G166" s="188"/>
      <c r="H166" s="188"/>
      <c r="I166" s="191"/>
      <c r="J166" s="202">
        <f>BK166</f>
        <v>0</v>
      </c>
      <c r="K166" s="188"/>
      <c r="L166" s="193"/>
      <c r="M166" s="194"/>
      <c r="N166" s="195"/>
      <c r="O166" s="195"/>
      <c r="P166" s="196">
        <f>SUM(P167:P171)</f>
        <v>0</v>
      </c>
      <c r="Q166" s="195"/>
      <c r="R166" s="196">
        <f>SUM(R167:R171)</f>
        <v>0.12342240000000002</v>
      </c>
      <c r="S166" s="195"/>
      <c r="T166" s="197">
        <f>SUM(T167:T171)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198" t="s">
        <v>82</v>
      </c>
      <c r="AT166" s="199" t="s">
        <v>71</v>
      </c>
      <c r="AU166" s="199" t="s">
        <v>80</v>
      </c>
      <c r="AY166" s="198" t="s">
        <v>119</v>
      </c>
      <c r="BK166" s="200">
        <f>SUM(BK167:BK171)</f>
        <v>0</v>
      </c>
    </row>
    <row r="167" s="2" customFormat="1">
      <c r="A167" s="40"/>
      <c r="B167" s="41"/>
      <c r="C167" s="203" t="s">
        <v>260</v>
      </c>
      <c r="D167" s="203" t="s">
        <v>122</v>
      </c>
      <c r="E167" s="204" t="s">
        <v>261</v>
      </c>
      <c r="F167" s="205" t="s">
        <v>262</v>
      </c>
      <c r="G167" s="206" t="s">
        <v>153</v>
      </c>
      <c r="H167" s="207">
        <v>7.2000000000000002</v>
      </c>
      <c r="I167" s="208"/>
      <c r="J167" s="209">
        <f>ROUND(I167*H167,2)</f>
        <v>0</v>
      </c>
      <c r="K167" s="205" t="s">
        <v>183</v>
      </c>
      <c r="L167" s="46"/>
      <c r="M167" s="210" t="s">
        <v>19</v>
      </c>
      <c r="N167" s="211" t="s">
        <v>43</v>
      </c>
      <c r="O167" s="86"/>
      <c r="P167" s="212">
        <f>O167*H167</f>
        <v>0</v>
      </c>
      <c r="Q167" s="212">
        <v>0.017142000000000001</v>
      </c>
      <c r="R167" s="212">
        <f>Q167*H167</f>
        <v>0.12342240000000002</v>
      </c>
      <c r="S167" s="212">
        <v>0</v>
      </c>
      <c r="T167" s="213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4" t="s">
        <v>154</v>
      </c>
      <c r="AT167" s="214" t="s">
        <v>122</v>
      </c>
      <c r="AU167" s="214" t="s">
        <v>82</v>
      </c>
      <c r="AY167" s="19" t="s">
        <v>119</v>
      </c>
      <c r="BE167" s="215">
        <f>IF(N167="základní",J167,0)</f>
        <v>0</v>
      </c>
      <c r="BF167" s="215">
        <f>IF(N167="snížená",J167,0)</f>
        <v>0</v>
      </c>
      <c r="BG167" s="215">
        <f>IF(N167="zákl. přenesená",J167,0)</f>
        <v>0</v>
      </c>
      <c r="BH167" s="215">
        <f>IF(N167="sníž. přenesená",J167,0)</f>
        <v>0</v>
      </c>
      <c r="BI167" s="215">
        <f>IF(N167="nulová",J167,0)</f>
        <v>0</v>
      </c>
      <c r="BJ167" s="19" t="s">
        <v>80</v>
      </c>
      <c r="BK167" s="215">
        <f>ROUND(I167*H167,2)</f>
        <v>0</v>
      </c>
      <c r="BL167" s="19" t="s">
        <v>154</v>
      </c>
      <c r="BM167" s="214" t="s">
        <v>263</v>
      </c>
    </row>
    <row r="168" s="2" customFormat="1">
      <c r="A168" s="40"/>
      <c r="B168" s="41"/>
      <c r="C168" s="42"/>
      <c r="D168" s="216" t="s">
        <v>129</v>
      </c>
      <c r="E168" s="42"/>
      <c r="F168" s="217" t="s">
        <v>262</v>
      </c>
      <c r="G168" s="42"/>
      <c r="H168" s="42"/>
      <c r="I168" s="218"/>
      <c r="J168" s="42"/>
      <c r="K168" s="42"/>
      <c r="L168" s="46"/>
      <c r="M168" s="219"/>
      <c r="N168" s="220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129</v>
      </c>
      <c r="AU168" s="19" t="s">
        <v>82</v>
      </c>
    </row>
    <row r="169" s="13" customFormat="1">
      <c r="A169" s="13"/>
      <c r="B169" s="221"/>
      <c r="C169" s="222"/>
      <c r="D169" s="216" t="s">
        <v>140</v>
      </c>
      <c r="E169" s="231" t="s">
        <v>19</v>
      </c>
      <c r="F169" s="223" t="s">
        <v>264</v>
      </c>
      <c r="G169" s="222"/>
      <c r="H169" s="224">
        <v>7.2000000000000002</v>
      </c>
      <c r="I169" s="225"/>
      <c r="J169" s="222"/>
      <c r="K169" s="222"/>
      <c r="L169" s="226"/>
      <c r="M169" s="227"/>
      <c r="N169" s="228"/>
      <c r="O169" s="228"/>
      <c r="P169" s="228"/>
      <c r="Q169" s="228"/>
      <c r="R169" s="228"/>
      <c r="S169" s="228"/>
      <c r="T169" s="22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0" t="s">
        <v>140</v>
      </c>
      <c r="AU169" s="230" t="s">
        <v>82</v>
      </c>
      <c r="AV169" s="13" t="s">
        <v>82</v>
      </c>
      <c r="AW169" s="13" t="s">
        <v>33</v>
      </c>
      <c r="AX169" s="13" t="s">
        <v>80</v>
      </c>
      <c r="AY169" s="230" t="s">
        <v>119</v>
      </c>
    </row>
    <row r="170" s="2" customFormat="1" ht="16.5" customHeight="1">
      <c r="A170" s="40"/>
      <c r="B170" s="41"/>
      <c r="C170" s="203" t="s">
        <v>265</v>
      </c>
      <c r="D170" s="203" t="s">
        <v>122</v>
      </c>
      <c r="E170" s="204" t="s">
        <v>266</v>
      </c>
      <c r="F170" s="205" t="s">
        <v>267</v>
      </c>
      <c r="G170" s="206" t="s">
        <v>125</v>
      </c>
      <c r="H170" s="207">
        <v>0.123</v>
      </c>
      <c r="I170" s="208"/>
      <c r="J170" s="209">
        <f>ROUND(I170*H170,2)</f>
        <v>0</v>
      </c>
      <c r="K170" s="205" t="s">
        <v>126</v>
      </c>
      <c r="L170" s="46"/>
      <c r="M170" s="210" t="s">
        <v>19</v>
      </c>
      <c r="N170" s="211" t="s">
        <v>43</v>
      </c>
      <c r="O170" s="86"/>
      <c r="P170" s="212">
        <f>O170*H170</f>
        <v>0</v>
      </c>
      <c r="Q170" s="212">
        <v>0</v>
      </c>
      <c r="R170" s="212">
        <f>Q170*H170</f>
        <v>0</v>
      </c>
      <c r="S170" s="212">
        <v>0</v>
      </c>
      <c r="T170" s="213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4" t="s">
        <v>154</v>
      </c>
      <c r="AT170" s="214" t="s">
        <v>122</v>
      </c>
      <c r="AU170" s="214" t="s">
        <v>82</v>
      </c>
      <c r="AY170" s="19" t="s">
        <v>119</v>
      </c>
      <c r="BE170" s="215">
        <f>IF(N170="základní",J170,0)</f>
        <v>0</v>
      </c>
      <c r="BF170" s="215">
        <f>IF(N170="snížená",J170,0)</f>
        <v>0</v>
      </c>
      <c r="BG170" s="215">
        <f>IF(N170="zákl. přenesená",J170,0)</f>
        <v>0</v>
      </c>
      <c r="BH170" s="215">
        <f>IF(N170="sníž. přenesená",J170,0)</f>
        <v>0</v>
      </c>
      <c r="BI170" s="215">
        <f>IF(N170="nulová",J170,0)</f>
        <v>0</v>
      </c>
      <c r="BJ170" s="19" t="s">
        <v>80</v>
      </c>
      <c r="BK170" s="215">
        <f>ROUND(I170*H170,2)</f>
        <v>0</v>
      </c>
      <c r="BL170" s="19" t="s">
        <v>154</v>
      </c>
      <c r="BM170" s="214" t="s">
        <v>268</v>
      </c>
    </row>
    <row r="171" s="2" customFormat="1">
      <c r="A171" s="40"/>
      <c r="B171" s="41"/>
      <c r="C171" s="42"/>
      <c r="D171" s="216" t="s">
        <v>129</v>
      </c>
      <c r="E171" s="42"/>
      <c r="F171" s="217" t="s">
        <v>269</v>
      </c>
      <c r="G171" s="42"/>
      <c r="H171" s="42"/>
      <c r="I171" s="218"/>
      <c r="J171" s="42"/>
      <c r="K171" s="42"/>
      <c r="L171" s="46"/>
      <c r="M171" s="219"/>
      <c r="N171" s="220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129</v>
      </c>
      <c r="AU171" s="19" t="s">
        <v>82</v>
      </c>
    </row>
    <row r="172" s="12" customFormat="1" ht="22.8" customHeight="1">
      <c r="A172" s="12"/>
      <c r="B172" s="187"/>
      <c r="C172" s="188"/>
      <c r="D172" s="189" t="s">
        <v>71</v>
      </c>
      <c r="E172" s="201" t="s">
        <v>270</v>
      </c>
      <c r="F172" s="201" t="s">
        <v>271</v>
      </c>
      <c r="G172" s="188"/>
      <c r="H172" s="188"/>
      <c r="I172" s="191"/>
      <c r="J172" s="202">
        <f>BK172</f>
        <v>0</v>
      </c>
      <c r="K172" s="188"/>
      <c r="L172" s="193"/>
      <c r="M172" s="194"/>
      <c r="N172" s="195"/>
      <c r="O172" s="195"/>
      <c r="P172" s="196">
        <f>SUM(P173:P188)</f>
        <v>0</v>
      </c>
      <c r="Q172" s="195"/>
      <c r="R172" s="196">
        <f>SUM(R173:R188)</f>
        <v>0.11611999999999999</v>
      </c>
      <c r="S172" s="195"/>
      <c r="T172" s="197">
        <f>SUM(T173:T188)</f>
        <v>0.043130000000000002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198" t="s">
        <v>82</v>
      </c>
      <c r="AT172" s="199" t="s">
        <v>71</v>
      </c>
      <c r="AU172" s="199" t="s">
        <v>80</v>
      </c>
      <c r="AY172" s="198" t="s">
        <v>119</v>
      </c>
      <c r="BK172" s="200">
        <f>SUM(BK173:BK188)</f>
        <v>0</v>
      </c>
    </row>
    <row r="173" s="2" customFormat="1" ht="16.5" customHeight="1">
      <c r="A173" s="40"/>
      <c r="B173" s="41"/>
      <c r="C173" s="203" t="s">
        <v>272</v>
      </c>
      <c r="D173" s="203" t="s">
        <v>122</v>
      </c>
      <c r="E173" s="204" t="s">
        <v>273</v>
      </c>
      <c r="F173" s="205" t="s">
        <v>274</v>
      </c>
      <c r="G173" s="206" t="s">
        <v>247</v>
      </c>
      <c r="H173" s="207">
        <v>18</v>
      </c>
      <c r="I173" s="208"/>
      <c r="J173" s="209">
        <f>ROUND(I173*H173,2)</f>
        <v>0</v>
      </c>
      <c r="K173" s="205" t="s">
        <v>126</v>
      </c>
      <c r="L173" s="46"/>
      <c r="M173" s="210" t="s">
        <v>19</v>
      </c>
      <c r="N173" s="211" t="s">
        <v>43</v>
      </c>
      <c r="O173" s="86"/>
      <c r="P173" s="212">
        <f>O173*H173</f>
        <v>0</v>
      </c>
      <c r="Q173" s="212">
        <v>0</v>
      </c>
      <c r="R173" s="212">
        <f>Q173*H173</f>
        <v>0</v>
      </c>
      <c r="S173" s="212">
        <v>0.00191</v>
      </c>
      <c r="T173" s="213">
        <f>S173*H173</f>
        <v>0.034380000000000001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4" t="s">
        <v>154</v>
      </c>
      <c r="AT173" s="214" t="s">
        <v>122</v>
      </c>
      <c r="AU173" s="214" t="s">
        <v>82</v>
      </c>
      <c r="AY173" s="19" t="s">
        <v>119</v>
      </c>
      <c r="BE173" s="215">
        <f>IF(N173="základní",J173,0)</f>
        <v>0</v>
      </c>
      <c r="BF173" s="215">
        <f>IF(N173="snížená",J173,0)</f>
        <v>0</v>
      </c>
      <c r="BG173" s="215">
        <f>IF(N173="zákl. přenesená",J173,0)</f>
        <v>0</v>
      </c>
      <c r="BH173" s="215">
        <f>IF(N173="sníž. přenesená",J173,0)</f>
        <v>0</v>
      </c>
      <c r="BI173" s="215">
        <f>IF(N173="nulová",J173,0)</f>
        <v>0</v>
      </c>
      <c r="BJ173" s="19" t="s">
        <v>80</v>
      </c>
      <c r="BK173" s="215">
        <f>ROUND(I173*H173,2)</f>
        <v>0</v>
      </c>
      <c r="BL173" s="19" t="s">
        <v>154</v>
      </c>
      <c r="BM173" s="214" t="s">
        <v>275</v>
      </c>
    </row>
    <row r="174" s="2" customFormat="1">
      <c r="A174" s="40"/>
      <c r="B174" s="41"/>
      <c r="C174" s="42"/>
      <c r="D174" s="216" t="s">
        <v>129</v>
      </c>
      <c r="E174" s="42"/>
      <c r="F174" s="217" t="s">
        <v>276</v>
      </c>
      <c r="G174" s="42"/>
      <c r="H174" s="42"/>
      <c r="I174" s="218"/>
      <c r="J174" s="42"/>
      <c r="K174" s="42"/>
      <c r="L174" s="46"/>
      <c r="M174" s="219"/>
      <c r="N174" s="220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129</v>
      </c>
      <c r="AU174" s="19" t="s">
        <v>82</v>
      </c>
    </row>
    <row r="175" s="2" customFormat="1" ht="16.5" customHeight="1">
      <c r="A175" s="40"/>
      <c r="B175" s="41"/>
      <c r="C175" s="203" t="s">
        <v>277</v>
      </c>
      <c r="D175" s="203" t="s">
        <v>122</v>
      </c>
      <c r="E175" s="204" t="s">
        <v>278</v>
      </c>
      <c r="F175" s="205" t="s">
        <v>279</v>
      </c>
      <c r="G175" s="206" t="s">
        <v>247</v>
      </c>
      <c r="H175" s="207">
        <v>5</v>
      </c>
      <c r="I175" s="208"/>
      <c r="J175" s="209">
        <f>ROUND(I175*H175,2)</f>
        <v>0</v>
      </c>
      <c r="K175" s="205" t="s">
        <v>126</v>
      </c>
      <c r="L175" s="46"/>
      <c r="M175" s="210" t="s">
        <v>19</v>
      </c>
      <c r="N175" s="211" t="s">
        <v>43</v>
      </c>
      <c r="O175" s="86"/>
      <c r="P175" s="212">
        <f>O175*H175</f>
        <v>0</v>
      </c>
      <c r="Q175" s="212">
        <v>0</v>
      </c>
      <c r="R175" s="212">
        <f>Q175*H175</f>
        <v>0</v>
      </c>
      <c r="S175" s="212">
        <v>0.00175</v>
      </c>
      <c r="T175" s="213">
        <f>S175*H175</f>
        <v>0.0087500000000000008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4" t="s">
        <v>154</v>
      </c>
      <c r="AT175" s="214" t="s">
        <v>122</v>
      </c>
      <c r="AU175" s="214" t="s">
        <v>82</v>
      </c>
      <c r="AY175" s="19" t="s">
        <v>119</v>
      </c>
      <c r="BE175" s="215">
        <f>IF(N175="základní",J175,0)</f>
        <v>0</v>
      </c>
      <c r="BF175" s="215">
        <f>IF(N175="snížená",J175,0)</f>
        <v>0</v>
      </c>
      <c r="BG175" s="215">
        <f>IF(N175="zákl. přenesená",J175,0)</f>
        <v>0</v>
      </c>
      <c r="BH175" s="215">
        <f>IF(N175="sníž. přenesená",J175,0)</f>
        <v>0</v>
      </c>
      <c r="BI175" s="215">
        <f>IF(N175="nulová",J175,0)</f>
        <v>0</v>
      </c>
      <c r="BJ175" s="19" t="s">
        <v>80</v>
      </c>
      <c r="BK175" s="215">
        <f>ROUND(I175*H175,2)</f>
        <v>0</v>
      </c>
      <c r="BL175" s="19" t="s">
        <v>154</v>
      </c>
      <c r="BM175" s="214" t="s">
        <v>280</v>
      </c>
    </row>
    <row r="176" s="2" customFormat="1">
      <c r="A176" s="40"/>
      <c r="B176" s="41"/>
      <c r="C176" s="42"/>
      <c r="D176" s="216" t="s">
        <v>129</v>
      </c>
      <c r="E176" s="42"/>
      <c r="F176" s="217" t="s">
        <v>281</v>
      </c>
      <c r="G176" s="42"/>
      <c r="H176" s="42"/>
      <c r="I176" s="218"/>
      <c r="J176" s="42"/>
      <c r="K176" s="42"/>
      <c r="L176" s="46"/>
      <c r="M176" s="219"/>
      <c r="N176" s="220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129</v>
      </c>
      <c r="AU176" s="19" t="s">
        <v>82</v>
      </c>
    </row>
    <row r="177" s="2" customFormat="1" ht="21.75" customHeight="1">
      <c r="A177" s="40"/>
      <c r="B177" s="41"/>
      <c r="C177" s="203" t="s">
        <v>282</v>
      </c>
      <c r="D177" s="203" t="s">
        <v>122</v>
      </c>
      <c r="E177" s="204" t="s">
        <v>283</v>
      </c>
      <c r="F177" s="205" t="s">
        <v>284</v>
      </c>
      <c r="G177" s="206" t="s">
        <v>247</v>
      </c>
      <c r="H177" s="207">
        <v>18</v>
      </c>
      <c r="I177" s="208"/>
      <c r="J177" s="209">
        <f>ROUND(I177*H177,2)</f>
        <v>0</v>
      </c>
      <c r="K177" s="205" t="s">
        <v>183</v>
      </c>
      <c r="L177" s="46"/>
      <c r="M177" s="210" t="s">
        <v>19</v>
      </c>
      <c r="N177" s="211" t="s">
        <v>43</v>
      </c>
      <c r="O177" s="86"/>
      <c r="P177" s="212">
        <f>O177*H177</f>
        <v>0</v>
      </c>
      <c r="Q177" s="212">
        <v>0.0058399999999999997</v>
      </c>
      <c r="R177" s="212">
        <f>Q177*H177</f>
        <v>0.10511999999999999</v>
      </c>
      <c r="S177" s="212">
        <v>0</v>
      </c>
      <c r="T177" s="213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14" t="s">
        <v>154</v>
      </c>
      <c r="AT177" s="214" t="s">
        <v>122</v>
      </c>
      <c r="AU177" s="214" t="s">
        <v>82</v>
      </c>
      <c r="AY177" s="19" t="s">
        <v>119</v>
      </c>
      <c r="BE177" s="215">
        <f>IF(N177="základní",J177,0)</f>
        <v>0</v>
      </c>
      <c r="BF177" s="215">
        <f>IF(N177="snížená",J177,0)</f>
        <v>0</v>
      </c>
      <c r="BG177" s="215">
        <f>IF(N177="zákl. přenesená",J177,0)</f>
        <v>0</v>
      </c>
      <c r="BH177" s="215">
        <f>IF(N177="sníž. přenesená",J177,0)</f>
        <v>0</v>
      </c>
      <c r="BI177" s="215">
        <f>IF(N177="nulová",J177,0)</f>
        <v>0</v>
      </c>
      <c r="BJ177" s="19" t="s">
        <v>80</v>
      </c>
      <c r="BK177" s="215">
        <f>ROUND(I177*H177,2)</f>
        <v>0</v>
      </c>
      <c r="BL177" s="19" t="s">
        <v>154</v>
      </c>
      <c r="BM177" s="214" t="s">
        <v>285</v>
      </c>
    </row>
    <row r="178" s="2" customFormat="1">
      <c r="A178" s="40"/>
      <c r="B178" s="41"/>
      <c r="C178" s="42"/>
      <c r="D178" s="216" t="s">
        <v>129</v>
      </c>
      <c r="E178" s="42"/>
      <c r="F178" s="217" t="s">
        <v>286</v>
      </c>
      <c r="G178" s="42"/>
      <c r="H178" s="42"/>
      <c r="I178" s="218"/>
      <c r="J178" s="42"/>
      <c r="K178" s="42"/>
      <c r="L178" s="46"/>
      <c r="M178" s="219"/>
      <c r="N178" s="220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129</v>
      </c>
      <c r="AU178" s="19" t="s">
        <v>82</v>
      </c>
    </row>
    <row r="179" s="15" customFormat="1">
      <c r="A179" s="15"/>
      <c r="B179" s="253"/>
      <c r="C179" s="254"/>
      <c r="D179" s="216" t="s">
        <v>140</v>
      </c>
      <c r="E179" s="255" t="s">
        <v>19</v>
      </c>
      <c r="F179" s="256" t="s">
        <v>287</v>
      </c>
      <c r="G179" s="254"/>
      <c r="H179" s="255" t="s">
        <v>19</v>
      </c>
      <c r="I179" s="257"/>
      <c r="J179" s="254"/>
      <c r="K179" s="254"/>
      <c r="L179" s="258"/>
      <c r="M179" s="259"/>
      <c r="N179" s="260"/>
      <c r="O179" s="260"/>
      <c r="P179" s="260"/>
      <c r="Q179" s="260"/>
      <c r="R179" s="260"/>
      <c r="S179" s="260"/>
      <c r="T179" s="261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62" t="s">
        <v>140</v>
      </c>
      <c r="AU179" s="262" t="s">
        <v>82</v>
      </c>
      <c r="AV179" s="15" t="s">
        <v>80</v>
      </c>
      <c r="AW179" s="15" t="s">
        <v>33</v>
      </c>
      <c r="AX179" s="15" t="s">
        <v>72</v>
      </c>
      <c r="AY179" s="262" t="s">
        <v>119</v>
      </c>
    </row>
    <row r="180" s="13" customFormat="1">
      <c r="A180" s="13"/>
      <c r="B180" s="221"/>
      <c r="C180" s="222"/>
      <c r="D180" s="216" t="s">
        <v>140</v>
      </c>
      <c r="E180" s="231" t="s">
        <v>19</v>
      </c>
      <c r="F180" s="223" t="s">
        <v>230</v>
      </c>
      <c r="G180" s="222"/>
      <c r="H180" s="224">
        <v>18</v>
      </c>
      <c r="I180" s="225"/>
      <c r="J180" s="222"/>
      <c r="K180" s="222"/>
      <c r="L180" s="226"/>
      <c r="M180" s="227"/>
      <c r="N180" s="228"/>
      <c r="O180" s="228"/>
      <c r="P180" s="228"/>
      <c r="Q180" s="228"/>
      <c r="R180" s="228"/>
      <c r="S180" s="228"/>
      <c r="T180" s="22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0" t="s">
        <v>140</v>
      </c>
      <c r="AU180" s="230" t="s">
        <v>82</v>
      </c>
      <c r="AV180" s="13" t="s">
        <v>82</v>
      </c>
      <c r="AW180" s="13" t="s">
        <v>33</v>
      </c>
      <c r="AX180" s="13" t="s">
        <v>72</v>
      </c>
      <c r="AY180" s="230" t="s">
        <v>119</v>
      </c>
    </row>
    <row r="181" s="16" customFormat="1">
      <c r="A181" s="16"/>
      <c r="B181" s="263"/>
      <c r="C181" s="264"/>
      <c r="D181" s="216" t="s">
        <v>140</v>
      </c>
      <c r="E181" s="265" t="s">
        <v>19</v>
      </c>
      <c r="F181" s="266" t="s">
        <v>223</v>
      </c>
      <c r="G181" s="264"/>
      <c r="H181" s="267">
        <v>18</v>
      </c>
      <c r="I181" s="268"/>
      <c r="J181" s="264"/>
      <c r="K181" s="264"/>
      <c r="L181" s="269"/>
      <c r="M181" s="270"/>
      <c r="N181" s="271"/>
      <c r="O181" s="271"/>
      <c r="P181" s="271"/>
      <c r="Q181" s="271"/>
      <c r="R181" s="271"/>
      <c r="S181" s="271"/>
      <c r="T181" s="272"/>
      <c r="U181" s="16"/>
      <c r="V181" s="16"/>
      <c r="W181" s="16"/>
      <c r="X181" s="16"/>
      <c r="Y181" s="16"/>
      <c r="Z181" s="16"/>
      <c r="AA181" s="16"/>
      <c r="AB181" s="16"/>
      <c r="AC181" s="16"/>
      <c r="AD181" s="16"/>
      <c r="AE181" s="16"/>
      <c r="AT181" s="273" t="s">
        <v>140</v>
      </c>
      <c r="AU181" s="273" t="s">
        <v>82</v>
      </c>
      <c r="AV181" s="16" t="s">
        <v>127</v>
      </c>
      <c r="AW181" s="16" t="s">
        <v>33</v>
      </c>
      <c r="AX181" s="16" t="s">
        <v>80</v>
      </c>
      <c r="AY181" s="273" t="s">
        <v>119</v>
      </c>
    </row>
    <row r="182" s="2" customFormat="1" ht="21.75" customHeight="1">
      <c r="A182" s="40"/>
      <c r="B182" s="41"/>
      <c r="C182" s="203" t="s">
        <v>288</v>
      </c>
      <c r="D182" s="203" t="s">
        <v>122</v>
      </c>
      <c r="E182" s="204" t="s">
        <v>289</v>
      </c>
      <c r="F182" s="205" t="s">
        <v>290</v>
      </c>
      <c r="G182" s="206" t="s">
        <v>247</v>
      </c>
      <c r="H182" s="207">
        <v>5</v>
      </c>
      <c r="I182" s="208"/>
      <c r="J182" s="209">
        <f>ROUND(I182*H182,2)</f>
        <v>0</v>
      </c>
      <c r="K182" s="205" t="s">
        <v>126</v>
      </c>
      <c r="L182" s="46"/>
      <c r="M182" s="210" t="s">
        <v>19</v>
      </c>
      <c r="N182" s="211" t="s">
        <v>43</v>
      </c>
      <c r="O182" s="86"/>
      <c r="P182" s="212">
        <f>O182*H182</f>
        <v>0</v>
      </c>
      <c r="Q182" s="212">
        <v>0.0022000000000000001</v>
      </c>
      <c r="R182" s="212">
        <f>Q182*H182</f>
        <v>0.011000000000000001</v>
      </c>
      <c r="S182" s="212">
        <v>0</v>
      </c>
      <c r="T182" s="213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14" t="s">
        <v>154</v>
      </c>
      <c r="AT182" s="214" t="s">
        <v>122</v>
      </c>
      <c r="AU182" s="214" t="s">
        <v>82</v>
      </c>
      <c r="AY182" s="19" t="s">
        <v>119</v>
      </c>
      <c r="BE182" s="215">
        <f>IF(N182="základní",J182,0)</f>
        <v>0</v>
      </c>
      <c r="BF182" s="215">
        <f>IF(N182="snížená",J182,0)</f>
        <v>0</v>
      </c>
      <c r="BG182" s="215">
        <f>IF(N182="zákl. přenesená",J182,0)</f>
        <v>0</v>
      </c>
      <c r="BH182" s="215">
        <f>IF(N182="sníž. přenesená",J182,0)</f>
        <v>0</v>
      </c>
      <c r="BI182" s="215">
        <f>IF(N182="nulová",J182,0)</f>
        <v>0</v>
      </c>
      <c r="BJ182" s="19" t="s">
        <v>80</v>
      </c>
      <c r="BK182" s="215">
        <f>ROUND(I182*H182,2)</f>
        <v>0</v>
      </c>
      <c r="BL182" s="19" t="s">
        <v>154</v>
      </c>
      <c r="BM182" s="214" t="s">
        <v>291</v>
      </c>
    </row>
    <row r="183" s="2" customFormat="1">
      <c r="A183" s="40"/>
      <c r="B183" s="41"/>
      <c r="C183" s="42"/>
      <c r="D183" s="216" t="s">
        <v>129</v>
      </c>
      <c r="E183" s="42"/>
      <c r="F183" s="217" t="s">
        <v>292</v>
      </c>
      <c r="G183" s="42"/>
      <c r="H183" s="42"/>
      <c r="I183" s="218"/>
      <c r="J183" s="42"/>
      <c r="K183" s="42"/>
      <c r="L183" s="46"/>
      <c r="M183" s="219"/>
      <c r="N183" s="220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129</v>
      </c>
      <c r="AU183" s="19" t="s">
        <v>82</v>
      </c>
    </row>
    <row r="184" s="15" customFormat="1">
      <c r="A184" s="15"/>
      <c r="B184" s="253"/>
      <c r="C184" s="254"/>
      <c r="D184" s="216" t="s">
        <v>140</v>
      </c>
      <c r="E184" s="255" t="s">
        <v>19</v>
      </c>
      <c r="F184" s="256" t="s">
        <v>293</v>
      </c>
      <c r="G184" s="254"/>
      <c r="H184" s="255" t="s">
        <v>19</v>
      </c>
      <c r="I184" s="257"/>
      <c r="J184" s="254"/>
      <c r="K184" s="254"/>
      <c r="L184" s="258"/>
      <c r="M184" s="259"/>
      <c r="N184" s="260"/>
      <c r="O184" s="260"/>
      <c r="P184" s="260"/>
      <c r="Q184" s="260"/>
      <c r="R184" s="260"/>
      <c r="S184" s="260"/>
      <c r="T184" s="261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62" t="s">
        <v>140</v>
      </c>
      <c r="AU184" s="262" t="s">
        <v>82</v>
      </c>
      <c r="AV184" s="15" t="s">
        <v>80</v>
      </c>
      <c r="AW184" s="15" t="s">
        <v>33</v>
      </c>
      <c r="AX184" s="15" t="s">
        <v>72</v>
      </c>
      <c r="AY184" s="262" t="s">
        <v>119</v>
      </c>
    </row>
    <row r="185" s="13" customFormat="1">
      <c r="A185" s="13"/>
      <c r="B185" s="221"/>
      <c r="C185" s="222"/>
      <c r="D185" s="216" t="s">
        <v>140</v>
      </c>
      <c r="E185" s="231" t="s">
        <v>19</v>
      </c>
      <c r="F185" s="223" t="s">
        <v>150</v>
      </c>
      <c r="G185" s="222"/>
      <c r="H185" s="224">
        <v>5</v>
      </c>
      <c r="I185" s="225"/>
      <c r="J185" s="222"/>
      <c r="K185" s="222"/>
      <c r="L185" s="226"/>
      <c r="M185" s="227"/>
      <c r="N185" s="228"/>
      <c r="O185" s="228"/>
      <c r="P185" s="228"/>
      <c r="Q185" s="228"/>
      <c r="R185" s="228"/>
      <c r="S185" s="228"/>
      <c r="T185" s="229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0" t="s">
        <v>140</v>
      </c>
      <c r="AU185" s="230" t="s">
        <v>82</v>
      </c>
      <c r="AV185" s="13" t="s">
        <v>82</v>
      </c>
      <c r="AW185" s="13" t="s">
        <v>33</v>
      </c>
      <c r="AX185" s="13" t="s">
        <v>72</v>
      </c>
      <c r="AY185" s="230" t="s">
        <v>119</v>
      </c>
    </row>
    <row r="186" s="16" customFormat="1">
      <c r="A186" s="16"/>
      <c r="B186" s="263"/>
      <c r="C186" s="264"/>
      <c r="D186" s="216" t="s">
        <v>140</v>
      </c>
      <c r="E186" s="265" t="s">
        <v>19</v>
      </c>
      <c r="F186" s="266" t="s">
        <v>223</v>
      </c>
      <c r="G186" s="264"/>
      <c r="H186" s="267">
        <v>5</v>
      </c>
      <c r="I186" s="268"/>
      <c r="J186" s="264"/>
      <c r="K186" s="264"/>
      <c r="L186" s="269"/>
      <c r="M186" s="270"/>
      <c r="N186" s="271"/>
      <c r="O186" s="271"/>
      <c r="P186" s="271"/>
      <c r="Q186" s="271"/>
      <c r="R186" s="271"/>
      <c r="S186" s="271"/>
      <c r="T186" s="272"/>
      <c r="U186" s="16"/>
      <c r="V186" s="16"/>
      <c r="W186" s="16"/>
      <c r="X186" s="16"/>
      <c r="Y186" s="16"/>
      <c r="Z186" s="16"/>
      <c r="AA186" s="16"/>
      <c r="AB186" s="16"/>
      <c r="AC186" s="16"/>
      <c r="AD186" s="16"/>
      <c r="AE186" s="16"/>
      <c r="AT186" s="273" t="s">
        <v>140</v>
      </c>
      <c r="AU186" s="273" t="s">
        <v>82</v>
      </c>
      <c r="AV186" s="16" t="s">
        <v>127</v>
      </c>
      <c r="AW186" s="16" t="s">
        <v>33</v>
      </c>
      <c r="AX186" s="16" t="s">
        <v>80</v>
      </c>
      <c r="AY186" s="273" t="s">
        <v>119</v>
      </c>
    </row>
    <row r="187" s="2" customFormat="1" ht="16.5" customHeight="1">
      <c r="A187" s="40"/>
      <c r="B187" s="41"/>
      <c r="C187" s="203" t="s">
        <v>294</v>
      </c>
      <c r="D187" s="203" t="s">
        <v>122</v>
      </c>
      <c r="E187" s="204" t="s">
        <v>295</v>
      </c>
      <c r="F187" s="205" t="s">
        <v>296</v>
      </c>
      <c r="G187" s="206" t="s">
        <v>125</v>
      </c>
      <c r="H187" s="207">
        <v>0.11600000000000001</v>
      </c>
      <c r="I187" s="208"/>
      <c r="J187" s="209">
        <f>ROUND(I187*H187,2)</f>
        <v>0</v>
      </c>
      <c r="K187" s="205" t="s">
        <v>126</v>
      </c>
      <c r="L187" s="46"/>
      <c r="M187" s="210" t="s">
        <v>19</v>
      </c>
      <c r="N187" s="211" t="s">
        <v>43</v>
      </c>
      <c r="O187" s="86"/>
      <c r="P187" s="212">
        <f>O187*H187</f>
        <v>0</v>
      </c>
      <c r="Q187" s="212">
        <v>0</v>
      </c>
      <c r="R187" s="212">
        <f>Q187*H187</f>
        <v>0</v>
      </c>
      <c r="S187" s="212">
        <v>0</v>
      </c>
      <c r="T187" s="213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14" t="s">
        <v>154</v>
      </c>
      <c r="AT187" s="214" t="s">
        <v>122</v>
      </c>
      <c r="AU187" s="214" t="s">
        <v>82</v>
      </c>
      <c r="AY187" s="19" t="s">
        <v>119</v>
      </c>
      <c r="BE187" s="215">
        <f>IF(N187="základní",J187,0)</f>
        <v>0</v>
      </c>
      <c r="BF187" s="215">
        <f>IF(N187="snížená",J187,0)</f>
        <v>0</v>
      </c>
      <c r="BG187" s="215">
        <f>IF(N187="zákl. přenesená",J187,0)</f>
        <v>0</v>
      </c>
      <c r="BH187" s="215">
        <f>IF(N187="sníž. přenesená",J187,0)</f>
        <v>0</v>
      </c>
      <c r="BI187" s="215">
        <f>IF(N187="nulová",J187,0)</f>
        <v>0</v>
      </c>
      <c r="BJ187" s="19" t="s">
        <v>80</v>
      </c>
      <c r="BK187" s="215">
        <f>ROUND(I187*H187,2)</f>
        <v>0</v>
      </c>
      <c r="BL187" s="19" t="s">
        <v>154</v>
      </c>
      <c r="BM187" s="214" t="s">
        <v>297</v>
      </c>
    </row>
    <row r="188" s="2" customFormat="1">
      <c r="A188" s="40"/>
      <c r="B188" s="41"/>
      <c r="C188" s="42"/>
      <c r="D188" s="216" t="s">
        <v>129</v>
      </c>
      <c r="E188" s="42"/>
      <c r="F188" s="217" t="s">
        <v>298</v>
      </c>
      <c r="G188" s="42"/>
      <c r="H188" s="42"/>
      <c r="I188" s="218"/>
      <c r="J188" s="42"/>
      <c r="K188" s="42"/>
      <c r="L188" s="46"/>
      <c r="M188" s="274"/>
      <c r="N188" s="275"/>
      <c r="O188" s="276"/>
      <c r="P188" s="276"/>
      <c r="Q188" s="276"/>
      <c r="R188" s="276"/>
      <c r="S188" s="276"/>
      <c r="T188" s="27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129</v>
      </c>
      <c r="AU188" s="19" t="s">
        <v>82</v>
      </c>
    </row>
    <row r="189" s="2" customFormat="1" ht="6.96" customHeight="1">
      <c r="A189" s="40"/>
      <c r="B189" s="61"/>
      <c r="C189" s="62"/>
      <c r="D189" s="62"/>
      <c r="E189" s="62"/>
      <c r="F189" s="62"/>
      <c r="G189" s="62"/>
      <c r="H189" s="62"/>
      <c r="I189" s="62"/>
      <c r="J189" s="62"/>
      <c r="K189" s="62"/>
      <c r="L189" s="46"/>
      <c r="M189" s="40"/>
      <c r="O189" s="40"/>
      <c r="P189" s="40"/>
      <c r="Q189" s="40"/>
      <c r="R189" s="40"/>
      <c r="S189" s="40"/>
      <c r="T189" s="40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</row>
  </sheetData>
  <sheetProtection sheet="1" autoFilter="0" formatColumns="0" formatRows="0" objects="1" scenarios="1" spinCount="100000" saltValue="VvBHl749UcMSHv1F1BOK9G2IA56+yVur5xRT4oSVxhmPrJ33l3+JS8a2TAMjM7Eh6VEtA08988W8Ffn9Y9/xCA==" hashValue="DxYRKNmvV5G+BnxpGH+CBrJbS6J901hx1z7lO/8oO3PKp+UxzyE37jqaj//Vduu30kJDRv1WOVA5AkDKHv3P3w==" algorithmName="SHA-512" password="CC35"/>
  <autoFilter ref="C86:K188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27"/>
      <c r="C3" s="128"/>
      <c r="D3" s="128"/>
      <c r="E3" s="128"/>
      <c r="F3" s="128"/>
      <c r="G3" s="128"/>
      <c r="H3" s="22"/>
    </row>
    <row r="4" s="1" customFormat="1" ht="24.96" customHeight="1">
      <c r="B4" s="22"/>
      <c r="C4" s="129" t="s">
        <v>299</v>
      </c>
      <c r="H4" s="22"/>
    </row>
    <row r="5" s="1" customFormat="1" ht="12" customHeight="1">
      <c r="B5" s="22"/>
      <c r="C5" s="278" t="s">
        <v>13</v>
      </c>
      <c r="D5" s="139" t="s">
        <v>14</v>
      </c>
      <c r="E5" s="1"/>
      <c r="F5" s="1"/>
      <c r="H5" s="22"/>
    </row>
    <row r="6" s="1" customFormat="1" ht="36.96" customHeight="1">
      <c r="B6" s="22"/>
      <c r="C6" s="279" t="s">
        <v>16</v>
      </c>
      <c r="D6" s="280" t="s">
        <v>17</v>
      </c>
      <c r="E6" s="1"/>
      <c r="F6" s="1"/>
      <c r="H6" s="22"/>
    </row>
    <row r="7" s="1" customFormat="1" ht="16.5" customHeight="1">
      <c r="B7" s="22"/>
      <c r="C7" s="131" t="s">
        <v>23</v>
      </c>
      <c r="D7" s="136" t="str">
        <f>'Rekapitulace stavby'!AN8</f>
        <v>20. 1. 2021</v>
      </c>
      <c r="H7" s="22"/>
    </row>
    <row r="8" s="2" customFormat="1" ht="10.8" customHeight="1">
      <c r="A8" s="40"/>
      <c r="B8" s="46"/>
      <c r="C8" s="40"/>
      <c r="D8" s="40"/>
      <c r="E8" s="40"/>
      <c r="F8" s="40"/>
      <c r="G8" s="40"/>
      <c r="H8" s="46"/>
    </row>
    <row r="9" s="11" customFormat="1" ht="29.28" customHeight="1">
      <c r="A9" s="176"/>
      <c r="B9" s="281"/>
      <c r="C9" s="282" t="s">
        <v>53</v>
      </c>
      <c r="D9" s="283" t="s">
        <v>54</v>
      </c>
      <c r="E9" s="283" t="s">
        <v>106</v>
      </c>
      <c r="F9" s="284" t="s">
        <v>300</v>
      </c>
      <c r="G9" s="176"/>
      <c r="H9" s="281"/>
    </row>
    <row r="10" s="2" customFormat="1" ht="26.4" customHeight="1">
      <c r="A10" s="40"/>
      <c r="B10" s="46"/>
      <c r="C10" s="285" t="s">
        <v>301</v>
      </c>
      <c r="D10" s="285" t="s">
        <v>78</v>
      </c>
      <c r="E10" s="40"/>
      <c r="F10" s="40"/>
      <c r="G10" s="40"/>
      <c r="H10" s="46"/>
    </row>
    <row r="11" s="2" customFormat="1" ht="16.8" customHeight="1">
      <c r="A11" s="40"/>
      <c r="B11" s="46"/>
      <c r="C11" s="286" t="s">
        <v>86</v>
      </c>
      <c r="D11" s="287" t="s">
        <v>19</v>
      </c>
      <c r="E11" s="288" t="s">
        <v>87</v>
      </c>
      <c r="F11" s="289">
        <v>23.149999999999999</v>
      </c>
      <c r="G11" s="40"/>
      <c r="H11" s="46"/>
    </row>
    <row r="12" s="2" customFormat="1" ht="16.8" customHeight="1">
      <c r="A12" s="40"/>
      <c r="B12" s="46"/>
      <c r="C12" s="290" t="s">
        <v>86</v>
      </c>
      <c r="D12" s="290" t="s">
        <v>192</v>
      </c>
      <c r="E12" s="19" t="s">
        <v>19</v>
      </c>
      <c r="F12" s="291">
        <v>23.149999999999999</v>
      </c>
      <c r="G12" s="40"/>
      <c r="H12" s="46"/>
    </row>
    <row r="13" s="2" customFormat="1" ht="16.8" customHeight="1">
      <c r="A13" s="40"/>
      <c r="B13" s="46"/>
      <c r="C13" s="292" t="s">
        <v>302</v>
      </c>
      <c r="D13" s="40"/>
      <c r="E13" s="40"/>
      <c r="F13" s="40"/>
      <c r="G13" s="40"/>
      <c r="H13" s="46"/>
    </row>
    <row r="14" s="2" customFormat="1" ht="16.8" customHeight="1">
      <c r="A14" s="40"/>
      <c r="B14" s="46"/>
      <c r="C14" s="290" t="s">
        <v>188</v>
      </c>
      <c r="D14" s="290" t="s">
        <v>189</v>
      </c>
      <c r="E14" s="19" t="s">
        <v>153</v>
      </c>
      <c r="F14" s="291">
        <v>12.733000000000001</v>
      </c>
      <c r="G14" s="40"/>
      <c r="H14" s="46"/>
    </row>
    <row r="15" s="2" customFormat="1" ht="16.8" customHeight="1">
      <c r="A15" s="40"/>
      <c r="B15" s="46"/>
      <c r="C15" s="290" t="s">
        <v>181</v>
      </c>
      <c r="D15" s="290" t="s">
        <v>182</v>
      </c>
      <c r="E15" s="19" t="s">
        <v>153</v>
      </c>
      <c r="F15" s="291">
        <v>12.733000000000001</v>
      </c>
      <c r="G15" s="40"/>
      <c r="H15" s="46"/>
    </row>
    <row r="16" s="2" customFormat="1" ht="16.8" customHeight="1">
      <c r="A16" s="40"/>
      <c r="B16" s="46"/>
      <c r="C16" s="290" t="s">
        <v>176</v>
      </c>
      <c r="D16" s="290" t="s">
        <v>177</v>
      </c>
      <c r="E16" s="19" t="s">
        <v>153</v>
      </c>
      <c r="F16" s="291">
        <v>53.651000000000003</v>
      </c>
      <c r="G16" s="40"/>
      <c r="H16" s="46"/>
    </row>
    <row r="17" s="2" customFormat="1">
      <c r="A17" s="40"/>
      <c r="B17" s="46"/>
      <c r="C17" s="290" t="s">
        <v>164</v>
      </c>
      <c r="D17" s="290" t="s">
        <v>165</v>
      </c>
      <c r="E17" s="19" t="s">
        <v>153</v>
      </c>
      <c r="F17" s="291">
        <v>53.651000000000003</v>
      </c>
      <c r="G17" s="40"/>
      <c r="H17" s="46"/>
    </row>
    <row r="18" s="2" customFormat="1" ht="16.8" customHeight="1">
      <c r="A18" s="40"/>
      <c r="B18" s="46"/>
      <c r="C18" s="286" t="s">
        <v>83</v>
      </c>
      <c r="D18" s="287" t="s">
        <v>19</v>
      </c>
      <c r="E18" s="288" t="s">
        <v>84</v>
      </c>
      <c r="F18" s="289">
        <v>33.299999999999997</v>
      </c>
      <c r="G18" s="40"/>
      <c r="H18" s="46"/>
    </row>
    <row r="19" s="2" customFormat="1" ht="16.8" customHeight="1">
      <c r="A19" s="40"/>
      <c r="B19" s="46"/>
      <c r="C19" s="290" t="s">
        <v>83</v>
      </c>
      <c r="D19" s="290" t="s">
        <v>162</v>
      </c>
      <c r="E19" s="19" t="s">
        <v>19</v>
      </c>
      <c r="F19" s="291">
        <v>33.299999999999997</v>
      </c>
      <c r="G19" s="40"/>
      <c r="H19" s="46"/>
    </row>
    <row r="20" s="2" customFormat="1" ht="16.8" customHeight="1">
      <c r="A20" s="40"/>
      <c r="B20" s="46"/>
      <c r="C20" s="292" t="s">
        <v>302</v>
      </c>
      <c r="D20" s="40"/>
      <c r="E20" s="40"/>
      <c r="F20" s="40"/>
      <c r="G20" s="40"/>
      <c r="H20" s="46"/>
    </row>
    <row r="21" s="2" customFormat="1" ht="16.8" customHeight="1">
      <c r="A21" s="40"/>
      <c r="B21" s="46"/>
      <c r="C21" s="290" t="s">
        <v>158</v>
      </c>
      <c r="D21" s="290" t="s">
        <v>159</v>
      </c>
      <c r="E21" s="19" t="s">
        <v>153</v>
      </c>
      <c r="F21" s="291">
        <v>33.299999999999997</v>
      </c>
      <c r="G21" s="40"/>
      <c r="H21" s="46"/>
    </row>
    <row r="22" s="2" customFormat="1" ht="16.8" customHeight="1">
      <c r="A22" s="40"/>
      <c r="B22" s="46"/>
      <c r="C22" s="290" t="s">
        <v>151</v>
      </c>
      <c r="D22" s="290" t="s">
        <v>152</v>
      </c>
      <c r="E22" s="19" t="s">
        <v>153</v>
      </c>
      <c r="F22" s="291">
        <v>33.299999999999997</v>
      </c>
      <c r="G22" s="40"/>
      <c r="H22" s="46"/>
    </row>
    <row r="23" s="2" customFormat="1" ht="16.8" customHeight="1">
      <c r="A23" s="40"/>
      <c r="B23" s="46"/>
      <c r="C23" s="290" t="s">
        <v>171</v>
      </c>
      <c r="D23" s="290" t="s">
        <v>172</v>
      </c>
      <c r="E23" s="19" t="s">
        <v>153</v>
      </c>
      <c r="F23" s="291">
        <v>33.299999999999997</v>
      </c>
      <c r="G23" s="40"/>
      <c r="H23" s="46"/>
    </row>
    <row r="24" s="2" customFormat="1" ht="16.8" customHeight="1">
      <c r="A24" s="40"/>
      <c r="B24" s="46"/>
      <c r="C24" s="290" t="s">
        <v>203</v>
      </c>
      <c r="D24" s="290" t="s">
        <v>204</v>
      </c>
      <c r="E24" s="19" t="s">
        <v>153</v>
      </c>
      <c r="F24" s="291">
        <v>33.299999999999997</v>
      </c>
      <c r="G24" s="40"/>
      <c r="H24" s="46"/>
    </row>
    <row r="25" s="2" customFormat="1" ht="16.8" customHeight="1">
      <c r="A25" s="40"/>
      <c r="B25" s="46"/>
      <c r="C25" s="290" t="s">
        <v>212</v>
      </c>
      <c r="D25" s="290" t="s">
        <v>213</v>
      </c>
      <c r="E25" s="19" t="s">
        <v>153</v>
      </c>
      <c r="F25" s="291">
        <v>33.299999999999997</v>
      </c>
      <c r="G25" s="40"/>
      <c r="H25" s="46"/>
    </row>
    <row r="26" s="2" customFormat="1" ht="16.8" customHeight="1">
      <c r="A26" s="40"/>
      <c r="B26" s="46"/>
      <c r="C26" s="290" t="s">
        <v>208</v>
      </c>
      <c r="D26" s="290" t="s">
        <v>209</v>
      </c>
      <c r="E26" s="19" t="s">
        <v>153</v>
      </c>
      <c r="F26" s="291">
        <v>34.965000000000003</v>
      </c>
      <c r="G26" s="40"/>
      <c r="H26" s="46"/>
    </row>
    <row r="27" s="2" customFormat="1" ht="16.8" customHeight="1">
      <c r="A27" s="40"/>
      <c r="B27" s="46"/>
      <c r="C27" s="290" t="s">
        <v>176</v>
      </c>
      <c r="D27" s="290" t="s">
        <v>177</v>
      </c>
      <c r="E27" s="19" t="s">
        <v>153</v>
      </c>
      <c r="F27" s="291">
        <v>53.651000000000003</v>
      </c>
      <c r="G27" s="40"/>
      <c r="H27" s="46"/>
    </row>
    <row r="28" s="2" customFormat="1">
      <c r="A28" s="40"/>
      <c r="B28" s="46"/>
      <c r="C28" s="290" t="s">
        <v>164</v>
      </c>
      <c r="D28" s="290" t="s">
        <v>165</v>
      </c>
      <c r="E28" s="19" t="s">
        <v>153</v>
      </c>
      <c r="F28" s="291">
        <v>53.651000000000003</v>
      </c>
      <c r="G28" s="40"/>
      <c r="H28" s="46"/>
    </row>
    <row r="29" s="2" customFormat="1" ht="7.44" customHeight="1">
      <c r="A29" s="40"/>
      <c r="B29" s="155"/>
      <c r="C29" s="156"/>
      <c r="D29" s="156"/>
      <c r="E29" s="156"/>
      <c r="F29" s="156"/>
      <c r="G29" s="156"/>
      <c r="H29" s="46"/>
    </row>
    <row r="30" s="2" customFormat="1">
      <c r="A30" s="40"/>
      <c r="B30" s="40"/>
      <c r="C30" s="40"/>
      <c r="D30" s="40"/>
      <c r="E30" s="40"/>
      <c r="F30" s="40"/>
      <c r="G30" s="40"/>
      <c r="H30" s="40"/>
    </row>
  </sheetData>
  <sheetProtection sheet="1" formatColumns="0" formatRows="0" objects="1" scenarios="1" spinCount="100000" saltValue="2mAqgK2hbOUTwDg9NnX+OI0dBMRn+6wxl78ZGJ5pujzBRw5r2LcyTCpW60aTb0t8HOP7QcIkphLRzZWdqn23Bg==" hashValue="SE3bWvtKkif335rnj1sRccJe1SGSzenJ/Ed/GYt0a9kf+7lj0pNoLr889pFfK5k3JZDfPlCLyINo3wZ2NJ5ByA==" algorithmName="SHA-512" password="CC35"/>
  <mergeCells count="2">
    <mergeCell ref="D5:F5"/>
    <mergeCell ref="D6:F6"/>
  </mergeCells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93" customWidth="1"/>
    <col min="2" max="2" width="1.667969" style="293" customWidth="1"/>
    <col min="3" max="4" width="5" style="293" customWidth="1"/>
    <col min="5" max="5" width="11.66016" style="293" customWidth="1"/>
    <col min="6" max="6" width="9.160156" style="293" customWidth="1"/>
    <col min="7" max="7" width="5" style="293" customWidth="1"/>
    <col min="8" max="8" width="77.83203" style="293" customWidth="1"/>
    <col min="9" max="10" width="20" style="293" customWidth="1"/>
    <col min="11" max="11" width="1.667969" style="293" customWidth="1"/>
  </cols>
  <sheetData>
    <row r="1" s="1" customFormat="1" ht="37.5" customHeight="1"/>
    <row r="2" s="1" customFormat="1" ht="7.5" customHeight="1">
      <c r="B2" s="294"/>
      <c r="C2" s="295"/>
      <c r="D2" s="295"/>
      <c r="E2" s="295"/>
      <c r="F2" s="295"/>
      <c r="G2" s="295"/>
      <c r="H2" s="295"/>
      <c r="I2" s="295"/>
      <c r="J2" s="295"/>
      <c r="K2" s="296"/>
    </row>
    <row r="3" s="17" customFormat="1" ht="45" customHeight="1">
      <c r="B3" s="297"/>
      <c r="C3" s="298" t="s">
        <v>303</v>
      </c>
      <c r="D3" s="298"/>
      <c r="E3" s="298"/>
      <c r="F3" s="298"/>
      <c r="G3" s="298"/>
      <c r="H3" s="298"/>
      <c r="I3" s="298"/>
      <c r="J3" s="298"/>
      <c r="K3" s="299"/>
    </row>
    <row r="4" s="1" customFormat="1" ht="25.5" customHeight="1">
      <c r="B4" s="300"/>
      <c r="C4" s="301" t="s">
        <v>304</v>
      </c>
      <c r="D4" s="301"/>
      <c r="E4" s="301"/>
      <c r="F4" s="301"/>
      <c r="G4" s="301"/>
      <c r="H4" s="301"/>
      <c r="I4" s="301"/>
      <c r="J4" s="301"/>
      <c r="K4" s="302"/>
    </row>
    <row r="5" s="1" customFormat="1" ht="5.25" customHeight="1">
      <c r="B5" s="300"/>
      <c r="C5" s="303"/>
      <c r="D5" s="303"/>
      <c r="E5" s="303"/>
      <c r="F5" s="303"/>
      <c r="G5" s="303"/>
      <c r="H5" s="303"/>
      <c r="I5" s="303"/>
      <c r="J5" s="303"/>
      <c r="K5" s="302"/>
    </row>
    <row r="6" s="1" customFormat="1" ht="15" customHeight="1">
      <c r="B6" s="300"/>
      <c r="C6" s="304" t="s">
        <v>305</v>
      </c>
      <c r="D6" s="304"/>
      <c r="E6" s="304"/>
      <c r="F6" s="304"/>
      <c r="G6" s="304"/>
      <c r="H6" s="304"/>
      <c r="I6" s="304"/>
      <c r="J6" s="304"/>
      <c r="K6" s="302"/>
    </row>
    <row r="7" s="1" customFormat="1" ht="15" customHeight="1">
      <c r="B7" s="305"/>
      <c r="C7" s="304" t="s">
        <v>306</v>
      </c>
      <c r="D7" s="304"/>
      <c r="E7" s="304"/>
      <c r="F7" s="304"/>
      <c r="G7" s="304"/>
      <c r="H7" s="304"/>
      <c r="I7" s="304"/>
      <c r="J7" s="304"/>
      <c r="K7" s="302"/>
    </row>
    <row r="8" s="1" customFormat="1" ht="12.75" customHeight="1">
      <c r="B8" s="305"/>
      <c r="C8" s="304"/>
      <c r="D8" s="304"/>
      <c r="E8" s="304"/>
      <c r="F8" s="304"/>
      <c r="G8" s="304"/>
      <c r="H8" s="304"/>
      <c r="I8" s="304"/>
      <c r="J8" s="304"/>
      <c r="K8" s="302"/>
    </row>
    <row r="9" s="1" customFormat="1" ht="15" customHeight="1">
      <c r="B9" s="305"/>
      <c r="C9" s="304" t="s">
        <v>307</v>
      </c>
      <c r="D9" s="304"/>
      <c r="E9" s="304"/>
      <c r="F9" s="304"/>
      <c r="G9" s="304"/>
      <c r="H9" s="304"/>
      <c r="I9" s="304"/>
      <c r="J9" s="304"/>
      <c r="K9" s="302"/>
    </row>
    <row r="10" s="1" customFormat="1" ht="15" customHeight="1">
      <c r="B10" s="305"/>
      <c r="C10" s="304"/>
      <c r="D10" s="304" t="s">
        <v>308</v>
      </c>
      <c r="E10" s="304"/>
      <c r="F10" s="304"/>
      <c r="G10" s="304"/>
      <c r="H10" s="304"/>
      <c r="I10" s="304"/>
      <c r="J10" s="304"/>
      <c r="K10" s="302"/>
    </row>
    <row r="11" s="1" customFormat="1" ht="15" customHeight="1">
      <c r="B11" s="305"/>
      <c r="C11" s="306"/>
      <c r="D11" s="304" t="s">
        <v>309</v>
      </c>
      <c r="E11" s="304"/>
      <c r="F11" s="304"/>
      <c r="G11" s="304"/>
      <c r="H11" s="304"/>
      <c r="I11" s="304"/>
      <c r="J11" s="304"/>
      <c r="K11" s="302"/>
    </row>
    <row r="12" s="1" customFormat="1" ht="15" customHeight="1">
      <c r="B12" s="305"/>
      <c r="C12" s="306"/>
      <c r="D12" s="304"/>
      <c r="E12" s="304"/>
      <c r="F12" s="304"/>
      <c r="G12" s="304"/>
      <c r="H12" s="304"/>
      <c r="I12" s="304"/>
      <c r="J12" s="304"/>
      <c r="K12" s="302"/>
    </row>
    <row r="13" s="1" customFormat="1" ht="15" customHeight="1">
      <c r="B13" s="305"/>
      <c r="C13" s="306"/>
      <c r="D13" s="307" t="s">
        <v>310</v>
      </c>
      <c r="E13" s="304"/>
      <c r="F13" s="304"/>
      <c r="G13" s="304"/>
      <c r="H13" s="304"/>
      <c r="I13" s="304"/>
      <c r="J13" s="304"/>
      <c r="K13" s="302"/>
    </row>
    <row r="14" s="1" customFormat="1" ht="12.75" customHeight="1">
      <c r="B14" s="305"/>
      <c r="C14" s="306"/>
      <c r="D14" s="306"/>
      <c r="E14" s="306"/>
      <c r="F14" s="306"/>
      <c r="G14" s="306"/>
      <c r="H14" s="306"/>
      <c r="I14" s="306"/>
      <c r="J14" s="306"/>
      <c r="K14" s="302"/>
    </row>
    <row r="15" s="1" customFormat="1" ht="15" customHeight="1">
      <c r="B15" s="305"/>
      <c r="C15" s="306"/>
      <c r="D15" s="304" t="s">
        <v>311</v>
      </c>
      <c r="E15" s="304"/>
      <c r="F15" s="304"/>
      <c r="G15" s="304"/>
      <c r="H15" s="304"/>
      <c r="I15" s="304"/>
      <c r="J15" s="304"/>
      <c r="K15" s="302"/>
    </row>
    <row r="16" s="1" customFormat="1" ht="15" customHeight="1">
      <c r="B16" s="305"/>
      <c r="C16" s="306"/>
      <c r="D16" s="304" t="s">
        <v>312</v>
      </c>
      <c r="E16" s="304"/>
      <c r="F16" s="304"/>
      <c r="G16" s="304"/>
      <c r="H16" s="304"/>
      <c r="I16" s="304"/>
      <c r="J16" s="304"/>
      <c r="K16" s="302"/>
    </row>
    <row r="17" s="1" customFormat="1" ht="15" customHeight="1">
      <c r="B17" s="305"/>
      <c r="C17" s="306"/>
      <c r="D17" s="304" t="s">
        <v>313</v>
      </c>
      <c r="E17" s="304"/>
      <c r="F17" s="304"/>
      <c r="G17" s="304"/>
      <c r="H17" s="304"/>
      <c r="I17" s="304"/>
      <c r="J17" s="304"/>
      <c r="K17" s="302"/>
    </row>
    <row r="18" s="1" customFormat="1" ht="15" customHeight="1">
      <c r="B18" s="305"/>
      <c r="C18" s="306"/>
      <c r="D18" s="306"/>
      <c r="E18" s="308" t="s">
        <v>79</v>
      </c>
      <c r="F18" s="304" t="s">
        <v>314</v>
      </c>
      <c r="G18" s="304"/>
      <c r="H18" s="304"/>
      <c r="I18" s="304"/>
      <c r="J18" s="304"/>
      <c r="K18" s="302"/>
    </row>
    <row r="19" s="1" customFormat="1" ht="15" customHeight="1">
      <c r="B19" s="305"/>
      <c r="C19" s="306"/>
      <c r="D19" s="306"/>
      <c r="E19" s="308" t="s">
        <v>315</v>
      </c>
      <c r="F19" s="304" t="s">
        <v>316</v>
      </c>
      <c r="G19" s="304"/>
      <c r="H19" s="304"/>
      <c r="I19" s="304"/>
      <c r="J19" s="304"/>
      <c r="K19" s="302"/>
    </row>
    <row r="20" s="1" customFormat="1" ht="15" customHeight="1">
      <c r="B20" s="305"/>
      <c r="C20" s="306"/>
      <c r="D20" s="306"/>
      <c r="E20" s="308" t="s">
        <v>317</v>
      </c>
      <c r="F20" s="304" t="s">
        <v>318</v>
      </c>
      <c r="G20" s="304"/>
      <c r="H20" s="304"/>
      <c r="I20" s="304"/>
      <c r="J20" s="304"/>
      <c r="K20" s="302"/>
    </row>
    <row r="21" s="1" customFormat="1" ht="15" customHeight="1">
      <c r="B21" s="305"/>
      <c r="C21" s="306"/>
      <c r="D21" s="306"/>
      <c r="E21" s="308" t="s">
        <v>319</v>
      </c>
      <c r="F21" s="304" t="s">
        <v>320</v>
      </c>
      <c r="G21" s="304"/>
      <c r="H21" s="304"/>
      <c r="I21" s="304"/>
      <c r="J21" s="304"/>
      <c r="K21" s="302"/>
    </row>
    <row r="22" s="1" customFormat="1" ht="15" customHeight="1">
      <c r="B22" s="305"/>
      <c r="C22" s="306"/>
      <c r="D22" s="306"/>
      <c r="E22" s="308" t="s">
        <v>321</v>
      </c>
      <c r="F22" s="304" t="s">
        <v>322</v>
      </c>
      <c r="G22" s="304"/>
      <c r="H22" s="304"/>
      <c r="I22" s="304"/>
      <c r="J22" s="304"/>
      <c r="K22" s="302"/>
    </row>
    <row r="23" s="1" customFormat="1" ht="15" customHeight="1">
      <c r="B23" s="305"/>
      <c r="C23" s="306"/>
      <c r="D23" s="306"/>
      <c r="E23" s="308" t="s">
        <v>323</v>
      </c>
      <c r="F23" s="304" t="s">
        <v>324</v>
      </c>
      <c r="G23" s="304"/>
      <c r="H23" s="304"/>
      <c r="I23" s="304"/>
      <c r="J23" s="304"/>
      <c r="K23" s="302"/>
    </row>
    <row r="24" s="1" customFormat="1" ht="12.75" customHeight="1">
      <c r="B24" s="305"/>
      <c r="C24" s="306"/>
      <c r="D24" s="306"/>
      <c r="E24" s="306"/>
      <c r="F24" s="306"/>
      <c r="G24" s="306"/>
      <c r="H24" s="306"/>
      <c r="I24" s="306"/>
      <c r="J24" s="306"/>
      <c r="K24" s="302"/>
    </row>
    <row r="25" s="1" customFormat="1" ht="15" customHeight="1">
      <c r="B25" s="305"/>
      <c r="C25" s="304" t="s">
        <v>325</v>
      </c>
      <c r="D25" s="304"/>
      <c r="E25" s="304"/>
      <c r="F25" s="304"/>
      <c r="G25" s="304"/>
      <c r="H25" s="304"/>
      <c r="I25" s="304"/>
      <c r="J25" s="304"/>
      <c r="K25" s="302"/>
    </row>
    <row r="26" s="1" customFormat="1" ht="15" customHeight="1">
      <c r="B26" s="305"/>
      <c r="C26" s="304" t="s">
        <v>326</v>
      </c>
      <c r="D26" s="304"/>
      <c r="E26" s="304"/>
      <c r="F26" s="304"/>
      <c r="G26" s="304"/>
      <c r="H26" s="304"/>
      <c r="I26" s="304"/>
      <c r="J26" s="304"/>
      <c r="K26" s="302"/>
    </row>
    <row r="27" s="1" customFormat="1" ht="15" customHeight="1">
      <c r="B27" s="305"/>
      <c r="C27" s="304"/>
      <c r="D27" s="304" t="s">
        <v>327</v>
      </c>
      <c r="E27" s="304"/>
      <c r="F27" s="304"/>
      <c r="G27" s="304"/>
      <c r="H27" s="304"/>
      <c r="I27" s="304"/>
      <c r="J27" s="304"/>
      <c r="K27" s="302"/>
    </row>
    <row r="28" s="1" customFormat="1" ht="15" customHeight="1">
      <c r="B28" s="305"/>
      <c r="C28" s="306"/>
      <c r="D28" s="304" t="s">
        <v>328</v>
      </c>
      <c r="E28" s="304"/>
      <c r="F28" s="304"/>
      <c r="G28" s="304"/>
      <c r="H28" s="304"/>
      <c r="I28" s="304"/>
      <c r="J28" s="304"/>
      <c r="K28" s="302"/>
    </row>
    <row r="29" s="1" customFormat="1" ht="12.75" customHeight="1">
      <c r="B29" s="305"/>
      <c r="C29" s="306"/>
      <c r="D29" s="306"/>
      <c r="E29" s="306"/>
      <c r="F29" s="306"/>
      <c r="G29" s="306"/>
      <c r="H29" s="306"/>
      <c r="I29" s="306"/>
      <c r="J29" s="306"/>
      <c r="K29" s="302"/>
    </row>
    <row r="30" s="1" customFormat="1" ht="15" customHeight="1">
      <c r="B30" s="305"/>
      <c r="C30" s="306"/>
      <c r="D30" s="304" t="s">
        <v>329</v>
      </c>
      <c r="E30" s="304"/>
      <c r="F30" s="304"/>
      <c r="G30" s="304"/>
      <c r="H30" s="304"/>
      <c r="I30" s="304"/>
      <c r="J30" s="304"/>
      <c r="K30" s="302"/>
    </row>
    <row r="31" s="1" customFormat="1" ht="15" customHeight="1">
      <c r="B31" s="305"/>
      <c r="C31" s="306"/>
      <c r="D31" s="304" t="s">
        <v>330</v>
      </c>
      <c r="E31" s="304"/>
      <c r="F31" s="304"/>
      <c r="G31" s="304"/>
      <c r="H31" s="304"/>
      <c r="I31" s="304"/>
      <c r="J31" s="304"/>
      <c r="K31" s="302"/>
    </row>
    <row r="32" s="1" customFormat="1" ht="12.75" customHeight="1">
      <c r="B32" s="305"/>
      <c r="C32" s="306"/>
      <c r="D32" s="306"/>
      <c r="E32" s="306"/>
      <c r="F32" s="306"/>
      <c r="G32" s="306"/>
      <c r="H32" s="306"/>
      <c r="I32" s="306"/>
      <c r="J32" s="306"/>
      <c r="K32" s="302"/>
    </row>
    <row r="33" s="1" customFormat="1" ht="15" customHeight="1">
      <c r="B33" s="305"/>
      <c r="C33" s="306"/>
      <c r="D33" s="304" t="s">
        <v>331</v>
      </c>
      <c r="E33" s="304"/>
      <c r="F33" s="304"/>
      <c r="G33" s="304"/>
      <c r="H33" s="304"/>
      <c r="I33" s="304"/>
      <c r="J33" s="304"/>
      <c r="K33" s="302"/>
    </row>
    <row r="34" s="1" customFormat="1" ht="15" customHeight="1">
      <c r="B34" s="305"/>
      <c r="C34" s="306"/>
      <c r="D34" s="304" t="s">
        <v>332</v>
      </c>
      <c r="E34" s="304"/>
      <c r="F34" s="304"/>
      <c r="G34" s="304"/>
      <c r="H34" s="304"/>
      <c r="I34" s="304"/>
      <c r="J34" s="304"/>
      <c r="K34" s="302"/>
    </row>
    <row r="35" s="1" customFormat="1" ht="15" customHeight="1">
      <c r="B35" s="305"/>
      <c r="C35" s="306"/>
      <c r="D35" s="304" t="s">
        <v>333</v>
      </c>
      <c r="E35" s="304"/>
      <c r="F35" s="304"/>
      <c r="G35" s="304"/>
      <c r="H35" s="304"/>
      <c r="I35" s="304"/>
      <c r="J35" s="304"/>
      <c r="K35" s="302"/>
    </row>
    <row r="36" s="1" customFormat="1" ht="15" customHeight="1">
      <c r="B36" s="305"/>
      <c r="C36" s="306"/>
      <c r="D36" s="304"/>
      <c r="E36" s="307" t="s">
        <v>105</v>
      </c>
      <c r="F36" s="304"/>
      <c r="G36" s="304" t="s">
        <v>334</v>
      </c>
      <c r="H36" s="304"/>
      <c r="I36" s="304"/>
      <c r="J36" s="304"/>
      <c r="K36" s="302"/>
    </row>
    <row r="37" s="1" customFormat="1" ht="30.75" customHeight="1">
      <c r="B37" s="305"/>
      <c r="C37" s="306"/>
      <c r="D37" s="304"/>
      <c r="E37" s="307" t="s">
        <v>335</v>
      </c>
      <c r="F37" s="304"/>
      <c r="G37" s="304" t="s">
        <v>336</v>
      </c>
      <c r="H37" s="304"/>
      <c r="I37" s="304"/>
      <c r="J37" s="304"/>
      <c r="K37" s="302"/>
    </row>
    <row r="38" s="1" customFormat="1" ht="15" customHeight="1">
      <c r="B38" s="305"/>
      <c r="C38" s="306"/>
      <c r="D38" s="304"/>
      <c r="E38" s="307" t="s">
        <v>53</v>
      </c>
      <c r="F38" s="304"/>
      <c r="G38" s="304" t="s">
        <v>337</v>
      </c>
      <c r="H38" s="304"/>
      <c r="I38" s="304"/>
      <c r="J38" s="304"/>
      <c r="K38" s="302"/>
    </row>
    <row r="39" s="1" customFormat="1" ht="15" customHeight="1">
      <c r="B39" s="305"/>
      <c r="C39" s="306"/>
      <c r="D39" s="304"/>
      <c r="E39" s="307" t="s">
        <v>54</v>
      </c>
      <c r="F39" s="304"/>
      <c r="G39" s="304" t="s">
        <v>338</v>
      </c>
      <c r="H39" s="304"/>
      <c r="I39" s="304"/>
      <c r="J39" s="304"/>
      <c r="K39" s="302"/>
    </row>
    <row r="40" s="1" customFormat="1" ht="15" customHeight="1">
      <c r="B40" s="305"/>
      <c r="C40" s="306"/>
      <c r="D40" s="304"/>
      <c r="E40" s="307" t="s">
        <v>106</v>
      </c>
      <c r="F40" s="304"/>
      <c r="G40" s="304" t="s">
        <v>339</v>
      </c>
      <c r="H40" s="304"/>
      <c r="I40" s="304"/>
      <c r="J40" s="304"/>
      <c r="K40" s="302"/>
    </row>
    <row r="41" s="1" customFormat="1" ht="15" customHeight="1">
      <c r="B41" s="305"/>
      <c r="C41" s="306"/>
      <c r="D41" s="304"/>
      <c r="E41" s="307" t="s">
        <v>107</v>
      </c>
      <c r="F41" s="304"/>
      <c r="G41" s="304" t="s">
        <v>340</v>
      </c>
      <c r="H41" s="304"/>
      <c r="I41" s="304"/>
      <c r="J41" s="304"/>
      <c r="K41" s="302"/>
    </row>
    <row r="42" s="1" customFormat="1" ht="15" customHeight="1">
      <c r="B42" s="305"/>
      <c r="C42" s="306"/>
      <c r="D42" s="304"/>
      <c r="E42" s="307" t="s">
        <v>341</v>
      </c>
      <c r="F42" s="304"/>
      <c r="G42" s="304" t="s">
        <v>342</v>
      </c>
      <c r="H42" s="304"/>
      <c r="I42" s="304"/>
      <c r="J42" s="304"/>
      <c r="K42" s="302"/>
    </row>
    <row r="43" s="1" customFormat="1" ht="15" customHeight="1">
      <c r="B43" s="305"/>
      <c r="C43" s="306"/>
      <c r="D43" s="304"/>
      <c r="E43" s="307"/>
      <c r="F43" s="304"/>
      <c r="G43" s="304" t="s">
        <v>343</v>
      </c>
      <c r="H43" s="304"/>
      <c r="I43" s="304"/>
      <c r="J43" s="304"/>
      <c r="K43" s="302"/>
    </row>
    <row r="44" s="1" customFormat="1" ht="15" customHeight="1">
      <c r="B44" s="305"/>
      <c r="C44" s="306"/>
      <c r="D44" s="304"/>
      <c r="E44" s="307" t="s">
        <v>344</v>
      </c>
      <c r="F44" s="304"/>
      <c r="G44" s="304" t="s">
        <v>345</v>
      </c>
      <c r="H44" s="304"/>
      <c r="I44" s="304"/>
      <c r="J44" s="304"/>
      <c r="K44" s="302"/>
    </row>
    <row r="45" s="1" customFormat="1" ht="15" customHeight="1">
      <c r="B45" s="305"/>
      <c r="C45" s="306"/>
      <c r="D45" s="304"/>
      <c r="E45" s="307" t="s">
        <v>109</v>
      </c>
      <c r="F45" s="304"/>
      <c r="G45" s="304" t="s">
        <v>346</v>
      </c>
      <c r="H45" s="304"/>
      <c r="I45" s="304"/>
      <c r="J45" s="304"/>
      <c r="K45" s="302"/>
    </row>
    <row r="46" s="1" customFormat="1" ht="12.75" customHeight="1">
      <c r="B46" s="305"/>
      <c r="C46" s="306"/>
      <c r="D46" s="304"/>
      <c r="E46" s="304"/>
      <c r="F46" s="304"/>
      <c r="G46" s="304"/>
      <c r="H46" s="304"/>
      <c r="I46" s="304"/>
      <c r="J46" s="304"/>
      <c r="K46" s="302"/>
    </row>
    <row r="47" s="1" customFormat="1" ht="15" customHeight="1">
      <c r="B47" s="305"/>
      <c r="C47" s="306"/>
      <c r="D47" s="304" t="s">
        <v>347</v>
      </c>
      <c r="E47" s="304"/>
      <c r="F47" s="304"/>
      <c r="G47" s="304"/>
      <c r="H47" s="304"/>
      <c r="I47" s="304"/>
      <c r="J47" s="304"/>
      <c r="K47" s="302"/>
    </row>
    <row r="48" s="1" customFormat="1" ht="15" customHeight="1">
      <c r="B48" s="305"/>
      <c r="C48" s="306"/>
      <c r="D48" s="306"/>
      <c r="E48" s="304" t="s">
        <v>348</v>
      </c>
      <c r="F48" s="304"/>
      <c r="G48" s="304"/>
      <c r="H48" s="304"/>
      <c r="I48" s="304"/>
      <c r="J48" s="304"/>
      <c r="K48" s="302"/>
    </row>
    <row r="49" s="1" customFormat="1" ht="15" customHeight="1">
      <c r="B49" s="305"/>
      <c r="C49" s="306"/>
      <c r="D49" s="306"/>
      <c r="E49" s="304" t="s">
        <v>349</v>
      </c>
      <c r="F49" s="304"/>
      <c r="G49" s="304"/>
      <c r="H49" s="304"/>
      <c r="I49" s="304"/>
      <c r="J49" s="304"/>
      <c r="K49" s="302"/>
    </row>
    <row r="50" s="1" customFormat="1" ht="15" customHeight="1">
      <c r="B50" s="305"/>
      <c r="C50" s="306"/>
      <c r="D50" s="306"/>
      <c r="E50" s="304" t="s">
        <v>350</v>
      </c>
      <c r="F50" s="304"/>
      <c r="G50" s="304"/>
      <c r="H50" s="304"/>
      <c r="I50" s="304"/>
      <c r="J50" s="304"/>
      <c r="K50" s="302"/>
    </row>
    <row r="51" s="1" customFormat="1" ht="15" customHeight="1">
      <c r="B51" s="305"/>
      <c r="C51" s="306"/>
      <c r="D51" s="304" t="s">
        <v>351</v>
      </c>
      <c r="E51" s="304"/>
      <c r="F51" s="304"/>
      <c r="G51" s="304"/>
      <c r="H51" s="304"/>
      <c r="I51" s="304"/>
      <c r="J51" s="304"/>
      <c r="K51" s="302"/>
    </row>
    <row r="52" s="1" customFormat="1" ht="25.5" customHeight="1">
      <c r="B52" s="300"/>
      <c r="C52" s="301" t="s">
        <v>352</v>
      </c>
      <c r="D52" s="301"/>
      <c r="E52" s="301"/>
      <c r="F52" s="301"/>
      <c r="G52" s="301"/>
      <c r="H52" s="301"/>
      <c r="I52" s="301"/>
      <c r="J52" s="301"/>
      <c r="K52" s="302"/>
    </row>
    <row r="53" s="1" customFormat="1" ht="5.25" customHeight="1">
      <c r="B53" s="300"/>
      <c r="C53" s="303"/>
      <c r="D53" s="303"/>
      <c r="E53" s="303"/>
      <c r="F53" s="303"/>
      <c r="G53" s="303"/>
      <c r="H53" s="303"/>
      <c r="I53" s="303"/>
      <c r="J53" s="303"/>
      <c r="K53" s="302"/>
    </row>
    <row r="54" s="1" customFormat="1" ht="15" customHeight="1">
      <c r="B54" s="300"/>
      <c r="C54" s="304" t="s">
        <v>353</v>
      </c>
      <c r="D54" s="304"/>
      <c r="E54" s="304"/>
      <c r="F54" s="304"/>
      <c r="G54" s="304"/>
      <c r="H54" s="304"/>
      <c r="I54" s="304"/>
      <c r="J54" s="304"/>
      <c r="K54" s="302"/>
    </row>
    <row r="55" s="1" customFormat="1" ht="15" customHeight="1">
      <c r="B55" s="300"/>
      <c r="C55" s="304" t="s">
        <v>354</v>
      </c>
      <c r="D55" s="304"/>
      <c r="E55" s="304"/>
      <c r="F55" s="304"/>
      <c r="G55" s="304"/>
      <c r="H55" s="304"/>
      <c r="I55" s="304"/>
      <c r="J55" s="304"/>
      <c r="K55" s="302"/>
    </row>
    <row r="56" s="1" customFormat="1" ht="12.75" customHeight="1">
      <c r="B56" s="300"/>
      <c r="C56" s="304"/>
      <c r="D56" s="304"/>
      <c r="E56" s="304"/>
      <c r="F56" s="304"/>
      <c r="G56" s="304"/>
      <c r="H56" s="304"/>
      <c r="I56" s="304"/>
      <c r="J56" s="304"/>
      <c r="K56" s="302"/>
    </row>
    <row r="57" s="1" customFormat="1" ht="15" customHeight="1">
      <c r="B57" s="300"/>
      <c r="C57" s="304" t="s">
        <v>355</v>
      </c>
      <c r="D57" s="304"/>
      <c r="E57" s="304"/>
      <c r="F57" s="304"/>
      <c r="G57" s="304"/>
      <c r="H57" s="304"/>
      <c r="I57" s="304"/>
      <c r="J57" s="304"/>
      <c r="K57" s="302"/>
    </row>
    <row r="58" s="1" customFormat="1" ht="15" customHeight="1">
      <c r="B58" s="300"/>
      <c r="C58" s="306"/>
      <c r="D58" s="304" t="s">
        <v>356</v>
      </c>
      <c r="E58" s="304"/>
      <c r="F58" s="304"/>
      <c r="G58" s="304"/>
      <c r="H58" s="304"/>
      <c r="I58" s="304"/>
      <c r="J58" s="304"/>
      <c r="K58" s="302"/>
    </row>
    <row r="59" s="1" customFormat="1" ht="15" customHeight="1">
      <c r="B59" s="300"/>
      <c r="C59" s="306"/>
      <c r="D59" s="304" t="s">
        <v>357</v>
      </c>
      <c r="E59" s="304"/>
      <c r="F59" s="304"/>
      <c r="G59" s="304"/>
      <c r="H59" s="304"/>
      <c r="I59" s="304"/>
      <c r="J59" s="304"/>
      <c r="K59" s="302"/>
    </row>
    <row r="60" s="1" customFormat="1" ht="15" customHeight="1">
      <c r="B60" s="300"/>
      <c r="C60" s="306"/>
      <c r="D60" s="304" t="s">
        <v>358</v>
      </c>
      <c r="E60" s="304"/>
      <c r="F60" s="304"/>
      <c r="G60" s="304"/>
      <c r="H60" s="304"/>
      <c r="I60" s="304"/>
      <c r="J60" s="304"/>
      <c r="K60" s="302"/>
    </row>
    <row r="61" s="1" customFormat="1" ht="15" customHeight="1">
      <c r="B61" s="300"/>
      <c r="C61" s="306"/>
      <c r="D61" s="304" t="s">
        <v>359</v>
      </c>
      <c r="E61" s="304"/>
      <c r="F61" s="304"/>
      <c r="G61" s="304"/>
      <c r="H61" s="304"/>
      <c r="I61" s="304"/>
      <c r="J61" s="304"/>
      <c r="K61" s="302"/>
    </row>
    <row r="62" s="1" customFormat="1" ht="15" customHeight="1">
      <c r="B62" s="300"/>
      <c r="C62" s="306"/>
      <c r="D62" s="309" t="s">
        <v>360</v>
      </c>
      <c r="E62" s="309"/>
      <c r="F62" s="309"/>
      <c r="G62" s="309"/>
      <c r="H62" s="309"/>
      <c r="I62" s="309"/>
      <c r="J62" s="309"/>
      <c r="K62" s="302"/>
    </row>
    <row r="63" s="1" customFormat="1" ht="15" customHeight="1">
      <c r="B63" s="300"/>
      <c r="C63" s="306"/>
      <c r="D63" s="304" t="s">
        <v>361</v>
      </c>
      <c r="E63" s="304"/>
      <c r="F63" s="304"/>
      <c r="G63" s="304"/>
      <c r="H63" s="304"/>
      <c r="I63" s="304"/>
      <c r="J63" s="304"/>
      <c r="K63" s="302"/>
    </row>
    <row r="64" s="1" customFormat="1" ht="12.75" customHeight="1">
      <c r="B64" s="300"/>
      <c r="C64" s="306"/>
      <c r="D64" s="306"/>
      <c r="E64" s="310"/>
      <c r="F64" s="306"/>
      <c r="G64" s="306"/>
      <c r="H64" s="306"/>
      <c r="I64" s="306"/>
      <c r="J64" s="306"/>
      <c r="K64" s="302"/>
    </row>
    <row r="65" s="1" customFormat="1" ht="15" customHeight="1">
      <c r="B65" s="300"/>
      <c r="C65" s="306"/>
      <c r="D65" s="304" t="s">
        <v>362</v>
      </c>
      <c r="E65" s="304"/>
      <c r="F65" s="304"/>
      <c r="G65" s="304"/>
      <c r="H65" s="304"/>
      <c r="I65" s="304"/>
      <c r="J65" s="304"/>
      <c r="K65" s="302"/>
    </row>
    <row r="66" s="1" customFormat="1" ht="15" customHeight="1">
      <c r="B66" s="300"/>
      <c r="C66" s="306"/>
      <c r="D66" s="309" t="s">
        <v>363</v>
      </c>
      <c r="E66" s="309"/>
      <c r="F66" s="309"/>
      <c r="G66" s="309"/>
      <c r="H66" s="309"/>
      <c r="I66" s="309"/>
      <c r="J66" s="309"/>
      <c r="K66" s="302"/>
    </row>
    <row r="67" s="1" customFormat="1" ht="15" customHeight="1">
      <c r="B67" s="300"/>
      <c r="C67" s="306"/>
      <c r="D67" s="304" t="s">
        <v>364</v>
      </c>
      <c r="E67" s="304"/>
      <c r="F67" s="304"/>
      <c r="G67" s="304"/>
      <c r="H67" s="304"/>
      <c r="I67" s="304"/>
      <c r="J67" s="304"/>
      <c r="K67" s="302"/>
    </row>
    <row r="68" s="1" customFormat="1" ht="15" customHeight="1">
      <c r="B68" s="300"/>
      <c r="C68" s="306"/>
      <c r="D68" s="304" t="s">
        <v>365</v>
      </c>
      <c r="E68" s="304"/>
      <c r="F68" s="304"/>
      <c r="G68" s="304"/>
      <c r="H68" s="304"/>
      <c r="I68" s="304"/>
      <c r="J68" s="304"/>
      <c r="K68" s="302"/>
    </row>
    <row r="69" s="1" customFormat="1" ht="15" customHeight="1">
      <c r="B69" s="300"/>
      <c r="C69" s="306"/>
      <c r="D69" s="304" t="s">
        <v>366</v>
      </c>
      <c r="E69" s="304"/>
      <c r="F69" s="304"/>
      <c r="G69" s="304"/>
      <c r="H69" s="304"/>
      <c r="I69" s="304"/>
      <c r="J69" s="304"/>
      <c r="K69" s="302"/>
    </row>
    <row r="70" s="1" customFormat="1" ht="15" customHeight="1">
      <c r="B70" s="300"/>
      <c r="C70" s="306"/>
      <c r="D70" s="304" t="s">
        <v>367</v>
      </c>
      <c r="E70" s="304"/>
      <c r="F70" s="304"/>
      <c r="G70" s="304"/>
      <c r="H70" s="304"/>
      <c r="I70" s="304"/>
      <c r="J70" s="304"/>
      <c r="K70" s="302"/>
    </row>
    <row r="71" s="1" customFormat="1" ht="12.75" customHeight="1">
      <c r="B71" s="311"/>
      <c r="C71" s="312"/>
      <c r="D71" s="312"/>
      <c r="E71" s="312"/>
      <c r="F71" s="312"/>
      <c r="G71" s="312"/>
      <c r="H71" s="312"/>
      <c r="I71" s="312"/>
      <c r="J71" s="312"/>
      <c r="K71" s="313"/>
    </row>
    <row r="72" s="1" customFormat="1" ht="18.75" customHeight="1">
      <c r="B72" s="314"/>
      <c r="C72" s="314"/>
      <c r="D72" s="314"/>
      <c r="E72" s="314"/>
      <c r="F72" s="314"/>
      <c r="G72" s="314"/>
      <c r="H72" s="314"/>
      <c r="I72" s="314"/>
      <c r="J72" s="314"/>
      <c r="K72" s="315"/>
    </row>
    <row r="73" s="1" customFormat="1" ht="18.75" customHeight="1">
      <c r="B73" s="315"/>
      <c r="C73" s="315"/>
      <c r="D73" s="315"/>
      <c r="E73" s="315"/>
      <c r="F73" s="315"/>
      <c r="G73" s="315"/>
      <c r="H73" s="315"/>
      <c r="I73" s="315"/>
      <c r="J73" s="315"/>
      <c r="K73" s="315"/>
    </row>
    <row r="74" s="1" customFormat="1" ht="7.5" customHeight="1">
      <c r="B74" s="316"/>
      <c r="C74" s="317"/>
      <c r="D74" s="317"/>
      <c r="E74" s="317"/>
      <c r="F74" s="317"/>
      <c r="G74" s="317"/>
      <c r="H74" s="317"/>
      <c r="I74" s="317"/>
      <c r="J74" s="317"/>
      <c r="K74" s="318"/>
    </row>
    <row r="75" s="1" customFormat="1" ht="45" customHeight="1">
      <c r="B75" s="319"/>
      <c r="C75" s="320" t="s">
        <v>368</v>
      </c>
      <c r="D75" s="320"/>
      <c r="E75" s="320"/>
      <c r="F75" s="320"/>
      <c r="G75" s="320"/>
      <c r="H75" s="320"/>
      <c r="I75" s="320"/>
      <c r="J75" s="320"/>
      <c r="K75" s="321"/>
    </row>
    <row r="76" s="1" customFormat="1" ht="17.25" customHeight="1">
      <c r="B76" s="319"/>
      <c r="C76" s="322" t="s">
        <v>369</v>
      </c>
      <c r="D76" s="322"/>
      <c r="E76" s="322"/>
      <c r="F76" s="322" t="s">
        <v>370</v>
      </c>
      <c r="G76" s="323"/>
      <c r="H76" s="322" t="s">
        <v>54</v>
      </c>
      <c r="I76" s="322" t="s">
        <v>57</v>
      </c>
      <c r="J76" s="322" t="s">
        <v>371</v>
      </c>
      <c r="K76" s="321"/>
    </row>
    <row r="77" s="1" customFormat="1" ht="17.25" customHeight="1">
      <c r="B77" s="319"/>
      <c r="C77" s="324" t="s">
        <v>372</v>
      </c>
      <c r="D77" s="324"/>
      <c r="E77" s="324"/>
      <c r="F77" s="325" t="s">
        <v>373</v>
      </c>
      <c r="G77" s="326"/>
      <c r="H77" s="324"/>
      <c r="I77" s="324"/>
      <c r="J77" s="324" t="s">
        <v>374</v>
      </c>
      <c r="K77" s="321"/>
    </row>
    <row r="78" s="1" customFormat="1" ht="5.25" customHeight="1">
      <c r="B78" s="319"/>
      <c r="C78" s="327"/>
      <c r="D78" s="327"/>
      <c r="E78" s="327"/>
      <c r="F78" s="327"/>
      <c r="G78" s="328"/>
      <c r="H78" s="327"/>
      <c r="I78" s="327"/>
      <c r="J78" s="327"/>
      <c r="K78" s="321"/>
    </row>
    <row r="79" s="1" customFormat="1" ht="15" customHeight="1">
      <c r="B79" s="319"/>
      <c r="C79" s="307" t="s">
        <v>53</v>
      </c>
      <c r="D79" s="329"/>
      <c r="E79" s="329"/>
      <c r="F79" s="330" t="s">
        <v>375</v>
      </c>
      <c r="G79" s="331"/>
      <c r="H79" s="307" t="s">
        <v>376</v>
      </c>
      <c r="I79" s="307" t="s">
        <v>377</v>
      </c>
      <c r="J79" s="307">
        <v>20</v>
      </c>
      <c r="K79" s="321"/>
    </row>
    <row r="80" s="1" customFormat="1" ht="15" customHeight="1">
      <c r="B80" s="319"/>
      <c r="C80" s="307" t="s">
        <v>378</v>
      </c>
      <c r="D80" s="307"/>
      <c r="E80" s="307"/>
      <c r="F80" s="330" t="s">
        <v>375</v>
      </c>
      <c r="G80" s="331"/>
      <c r="H80" s="307" t="s">
        <v>379</v>
      </c>
      <c r="I80" s="307" t="s">
        <v>377</v>
      </c>
      <c r="J80" s="307">
        <v>120</v>
      </c>
      <c r="K80" s="321"/>
    </row>
    <row r="81" s="1" customFormat="1" ht="15" customHeight="1">
      <c r="B81" s="332"/>
      <c r="C81" s="307" t="s">
        <v>380</v>
      </c>
      <c r="D81" s="307"/>
      <c r="E81" s="307"/>
      <c r="F81" s="330" t="s">
        <v>381</v>
      </c>
      <c r="G81" s="331"/>
      <c r="H81" s="307" t="s">
        <v>382</v>
      </c>
      <c r="I81" s="307" t="s">
        <v>377</v>
      </c>
      <c r="J81" s="307">
        <v>50</v>
      </c>
      <c r="K81" s="321"/>
    </row>
    <row r="82" s="1" customFormat="1" ht="15" customHeight="1">
      <c r="B82" s="332"/>
      <c r="C82" s="307" t="s">
        <v>383</v>
      </c>
      <c r="D82" s="307"/>
      <c r="E82" s="307"/>
      <c r="F82" s="330" t="s">
        <v>375</v>
      </c>
      <c r="G82" s="331"/>
      <c r="H82" s="307" t="s">
        <v>384</v>
      </c>
      <c r="I82" s="307" t="s">
        <v>385</v>
      </c>
      <c r="J82" s="307"/>
      <c r="K82" s="321"/>
    </row>
    <row r="83" s="1" customFormat="1" ht="15" customHeight="1">
      <c r="B83" s="332"/>
      <c r="C83" s="333" t="s">
        <v>386</v>
      </c>
      <c r="D83" s="333"/>
      <c r="E83" s="333"/>
      <c r="F83" s="334" t="s">
        <v>381</v>
      </c>
      <c r="G83" s="333"/>
      <c r="H83" s="333" t="s">
        <v>387</v>
      </c>
      <c r="I83" s="333" t="s">
        <v>377</v>
      </c>
      <c r="J83" s="333">
        <v>15</v>
      </c>
      <c r="K83" s="321"/>
    </row>
    <row r="84" s="1" customFormat="1" ht="15" customHeight="1">
      <c r="B84" s="332"/>
      <c r="C84" s="333" t="s">
        <v>388</v>
      </c>
      <c r="D84" s="333"/>
      <c r="E84" s="333"/>
      <c r="F84" s="334" t="s">
        <v>381</v>
      </c>
      <c r="G84" s="333"/>
      <c r="H84" s="333" t="s">
        <v>389</v>
      </c>
      <c r="I84" s="333" t="s">
        <v>377</v>
      </c>
      <c r="J84" s="333">
        <v>15</v>
      </c>
      <c r="K84" s="321"/>
    </row>
    <row r="85" s="1" customFormat="1" ht="15" customHeight="1">
      <c r="B85" s="332"/>
      <c r="C85" s="333" t="s">
        <v>390</v>
      </c>
      <c r="D85" s="333"/>
      <c r="E85" s="333"/>
      <c r="F85" s="334" t="s">
        <v>381</v>
      </c>
      <c r="G85" s="333"/>
      <c r="H85" s="333" t="s">
        <v>391</v>
      </c>
      <c r="I85" s="333" t="s">
        <v>377</v>
      </c>
      <c r="J85" s="333">
        <v>20</v>
      </c>
      <c r="K85" s="321"/>
    </row>
    <row r="86" s="1" customFormat="1" ht="15" customHeight="1">
      <c r="B86" s="332"/>
      <c r="C86" s="333" t="s">
        <v>392</v>
      </c>
      <c r="D86" s="333"/>
      <c r="E86" s="333"/>
      <c r="F86" s="334" t="s">
        <v>381</v>
      </c>
      <c r="G86" s="333"/>
      <c r="H86" s="333" t="s">
        <v>393</v>
      </c>
      <c r="I86" s="333" t="s">
        <v>377</v>
      </c>
      <c r="J86" s="333">
        <v>20</v>
      </c>
      <c r="K86" s="321"/>
    </row>
    <row r="87" s="1" customFormat="1" ht="15" customHeight="1">
      <c r="B87" s="332"/>
      <c r="C87" s="307" t="s">
        <v>394</v>
      </c>
      <c r="D87" s="307"/>
      <c r="E87" s="307"/>
      <c r="F87" s="330" t="s">
        <v>381</v>
      </c>
      <c r="G87" s="331"/>
      <c r="H87" s="307" t="s">
        <v>395</v>
      </c>
      <c r="I87" s="307" t="s">
        <v>377</v>
      </c>
      <c r="J87" s="307">
        <v>50</v>
      </c>
      <c r="K87" s="321"/>
    </row>
    <row r="88" s="1" customFormat="1" ht="15" customHeight="1">
      <c r="B88" s="332"/>
      <c r="C88" s="307" t="s">
        <v>396</v>
      </c>
      <c r="D88" s="307"/>
      <c r="E88" s="307"/>
      <c r="F88" s="330" t="s">
        <v>381</v>
      </c>
      <c r="G88" s="331"/>
      <c r="H88" s="307" t="s">
        <v>397</v>
      </c>
      <c r="I88" s="307" t="s">
        <v>377</v>
      </c>
      <c r="J88" s="307">
        <v>20</v>
      </c>
      <c r="K88" s="321"/>
    </row>
    <row r="89" s="1" customFormat="1" ht="15" customHeight="1">
      <c r="B89" s="332"/>
      <c r="C89" s="307" t="s">
        <v>398</v>
      </c>
      <c r="D89" s="307"/>
      <c r="E89" s="307"/>
      <c r="F89" s="330" t="s">
        <v>381</v>
      </c>
      <c r="G89" s="331"/>
      <c r="H89" s="307" t="s">
        <v>399</v>
      </c>
      <c r="I89" s="307" t="s">
        <v>377</v>
      </c>
      <c r="J89" s="307">
        <v>20</v>
      </c>
      <c r="K89" s="321"/>
    </row>
    <row r="90" s="1" customFormat="1" ht="15" customHeight="1">
      <c r="B90" s="332"/>
      <c r="C90" s="307" t="s">
        <v>400</v>
      </c>
      <c r="D90" s="307"/>
      <c r="E90" s="307"/>
      <c r="F90" s="330" t="s">
        <v>381</v>
      </c>
      <c r="G90" s="331"/>
      <c r="H90" s="307" t="s">
        <v>401</v>
      </c>
      <c r="I90" s="307" t="s">
        <v>377</v>
      </c>
      <c r="J90" s="307">
        <v>50</v>
      </c>
      <c r="K90" s="321"/>
    </row>
    <row r="91" s="1" customFormat="1" ht="15" customHeight="1">
      <c r="B91" s="332"/>
      <c r="C91" s="307" t="s">
        <v>402</v>
      </c>
      <c r="D91" s="307"/>
      <c r="E91" s="307"/>
      <c r="F91" s="330" t="s">
        <v>381</v>
      </c>
      <c r="G91" s="331"/>
      <c r="H91" s="307" t="s">
        <v>402</v>
      </c>
      <c r="I91" s="307" t="s">
        <v>377</v>
      </c>
      <c r="J91" s="307">
        <v>50</v>
      </c>
      <c r="K91" s="321"/>
    </row>
    <row r="92" s="1" customFormat="1" ht="15" customHeight="1">
      <c r="B92" s="332"/>
      <c r="C92" s="307" t="s">
        <v>403</v>
      </c>
      <c r="D92" s="307"/>
      <c r="E92" s="307"/>
      <c r="F92" s="330" t="s">
        <v>381</v>
      </c>
      <c r="G92" s="331"/>
      <c r="H92" s="307" t="s">
        <v>404</v>
      </c>
      <c r="I92" s="307" t="s">
        <v>377</v>
      </c>
      <c r="J92" s="307">
        <v>255</v>
      </c>
      <c r="K92" s="321"/>
    </row>
    <row r="93" s="1" customFormat="1" ht="15" customHeight="1">
      <c r="B93" s="332"/>
      <c r="C93" s="307" t="s">
        <v>405</v>
      </c>
      <c r="D93" s="307"/>
      <c r="E93" s="307"/>
      <c r="F93" s="330" t="s">
        <v>375</v>
      </c>
      <c r="G93" s="331"/>
      <c r="H93" s="307" t="s">
        <v>406</v>
      </c>
      <c r="I93" s="307" t="s">
        <v>407</v>
      </c>
      <c r="J93" s="307"/>
      <c r="K93" s="321"/>
    </row>
    <row r="94" s="1" customFormat="1" ht="15" customHeight="1">
      <c r="B94" s="332"/>
      <c r="C94" s="307" t="s">
        <v>408</v>
      </c>
      <c r="D94" s="307"/>
      <c r="E94" s="307"/>
      <c r="F94" s="330" t="s">
        <v>375</v>
      </c>
      <c r="G94" s="331"/>
      <c r="H94" s="307" t="s">
        <v>409</v>
      </c>
      <c r="I94" s="307" t="s">
        <v>410</v>
      </c>
      <c r="J94" s="307"/>
      <c r="K94" s="321"/>
    </row>
    <row r="95" s="1" customFormat="1" ht="15" customHeight="1">
      <c r="B95" s="332"/>
      <c r="C95" s="307" t="s">
        <v>411</v>
      </c>
      <c r="D95" s="307"/>
      <c r="E95" s="307"/>
      <c r="F95" s="330" t="s">
        <v>375</v>
      </c>
      <c r="G95" s="331"/>
      <c r="H95" s="307" t="s">
        <v>411</v>
      </c>
      <c r="I95" s="307" t="s">
        <v>410</v>
      </c>
      <c r="J95" s="307"/>
      <c r="K95" s="321"/>
    </row>
    <row r="96" s="1" customFormat="1" ht="15" customHeight="1">
      <c r="B96" s="332"/>
      <c r="C96" s="307" t="s">
        <v>38</v>
      </c>
      <c r="D96" s="307"/>
      <c r="E96" s="307"/>
      <c r="F96" s="330" t="s">
        <v>375</v>
      </c>
      <c r="G96" s="331"/>
      <c r="H96" s="307" t="s">
        <v>412</v>
      </c>
      <c r="I96" s="307" t="s">
        <v>410</v>
      </c>
      <c r="J96" s="307"/>
      <c r="K96" s="321"/>
    </row>
    <row r="97" s="1" customFormat="1" ht="15" customHeight="1">
      <c r="B97" s="332"/>
      <c r="C97" s="307" t="s">
        <v>48</v>
      </c>
      <c r="D97" s="307"/>
      <c r="E97" s="307"/>
      <c r="F97" s="330" t="s">
        <v>375</v>
      </c>
      <c r="G97" s="331"/>
      <c r="H97" s="307" t="s">
        <v>413</v>
      </c>
      <c r="I97" s="307" t="s">
        <v>410</v>
      </c>
      <c r="J97" s="307"/>
      <c r="K97" s="321"/>
    </row>
    <row r="98" s="1" customFormat="1" ht="15" customHeight="1">
      <c r="B98" s="335"/>
      <c r="C98" s="336"/>
      <c r="D98" s="336"/>
      <c r="E98" s="336"/>
      <c r="F98" s="336"/>
      <c r="G98" s="336"/>
      <c r="H98" s="336"/>
      <c r="I98" s="336"/>
      <c r="J98" s="336"/>
      <c r="K98" s="337"/>
    </row>
    <row r="99" s="1" customFormat="1" ht="18.75" customHeight="1">
      <c r="B99" s="338"/>
      <c r="C99" s="339"/>
      <c r="D99" s="339"/>
      <c r="E99" s="339"/>
      <c r="F99" s="339"/>
      <c r="G99" s="339"/>
      <c r="H99" s="339"/>
      <c r="I99" s="339"/>
      <c r="J99" s="339"/>
      <c r="K99" s="338"/>
    </row>
    <row r="100" s="1" customFormat="1" ht="18.75" customHeight="1">
      <c r="B100" s="315"/>
      <c r="C100" s="315"/>
      <c r="D100" s="315"/>
      <c r="E100" s="315"/>
      <c r="F100" s="315"/>
      <c r="G100" s="315"/>
      <c r="H100" s="315"/>
      <c r="I100" s="315"/>
      <c r="J100" s="315"/>
      <c r="K100" s="315"/>
    </row>
    <row r="101" s="1" customFormat="1" ht="7.5" customHeight="1">
      <c r="B101" s="316"/>
      <c r="C101" s="317"/>
      <c r="D101" s="317"/>
      <c r="E101" s="317"/>
      <c r="F101" s="317"/>
      <c r="G101" s="317"/>
      <c r="H101" s="317"/>
      <c r="I101" s="317"/>
      <c r="J101" s="317"/>
      <c r="K101" s="318"/>
    </row>
    <row r="102" s="1" customFormat="1" ht="45" customHeight="1">
      <c r="B102" s="319"/>
      <c r="C102" s="320" t="s">
        <v>414</v>
      </c>
      <c r="D102" s="320"/>
      <c r="E102" s="320"/>
      <c r="F102" s="320"/>
      <c r="G102" s="320"/>
      <c r="H102" s="320"/>
      <c r="I102" s="320"/>
      <c r="J102" s="320"/>
      <c r="K102" s="321"/>
    </row>
    <row r="103" s="1" customFormat="1" ht="17.25" customHeight="1">
      <c r="B103" s="319"/>
      <c r="C103" s="322" t="s">
        <v>369</v>
      </c>
      <c r="D103" s="322"/>
      <c r="E103" s="322"/>
      <c r="F103" s="322" t="s">
        <v>370</v>
      </c>
      <c r="G103" s="323"/>
      <c r="H103" s="322" t="s">
        <v>54</v>
      </c>
      <c r="I103" s="322" t="s">
        <v>57</v>
      </c>
      <c r="J103" s="322" t="s">
        <v>371</v>
      </c>
      <c r="K103" s="321"/>
    </row>
    <row r="104" s="1" customFormat="1" ht="17.25" customHeight="1">
      <c r="B104" s="319"/>
      <c r="C104" s="324" t="s">
        <v>372</v>
      </c>
      <c r="D104" s="324"/>
      <c r="E104" s="324"/>
      <c r="F104" s="325" t="s">
        <v>373</v>
      </c>
      <c r="G104" s="326"/>
      <c r="H104" s="324"/>
      <c r="I104" s="324"/>
      <c r="J104" s="324" t="s">
        <v>374</v>
      </c>
      <c r="K104" s="321"/>
    </row>
    <row r="105" s="1" customFormat="1" ht="5.25" customHeight="1">
      <c r="B105" s="319"/>
      <c r="C105" s="322"/>
      <c r="D105" s="322"/>
      <c r="E105" s="322"/>
      <c r="F105" s="322"/>
      <c r="G105" s="340"/>
      <c r="H105" s="322"/>
      <c r="I105" s="322"/>
      <c r="J105" s="322"/>
      <c r="K105" s="321"/>
    </row>
    <row r="106" s="1" customFormat="1" ht="15" customHeight="1">
      <c r="B106" s="319"/>
      <c r="C106" s="307" t="s">
        <v>53</v>
      </c>
      <c r="D106" s="329"/>
      <c r="E106" s="329"/>
      <c r="F106" s="330" t="s">
        <v>375</v>
      </c>
      <c r="G106" s="307"/>
      <c r="H106" s="307" t="s">
        <v>415</v>
      </c>
      <c r="I106" s="307" t="s">
        <v>377</v>
      </c>
      <c r="J106" s="307">
        <v>20</v>
      </c>
      <c r="K106" s="321"/>
    </row>
    <row r="107" s="1" customFormat="1" ht="15" customHeight="1">
      <c r="B107" s="319"/>
      <c r="C107" s="307" t="s">
        <v>378</v>
      </c>
      <c r="D107" s="307"/>
      <c r="E107" s="307"/>
      <c r="F107" s="330" t="s">
        <v>375</v>
      </c>
      <c r="G107" s="307"/>
      <c r="H107" s="307" t="s">
        <v>415</v>
      </c>
      <c r="I107" s="307" t="s">
        <v>377</v>
      </c>
      <c r="J107" s="307">
        <v>120</v>
      </c>
      <c r="K107" s="321"/>
    </row>
    <row r="108" s="1" customFormat="1" ht="15" customHeight="1">
      <c r="B108" s="332"/>
      <c r="C108" s="307" t="s">
        <v>380</v>
      </c>
      <c r="D108" s="307"/>
      <c r="E108" s="307"/>
      <c r="F108" s="330" t="s">
        <v>381</v>
      </c>
      <c r="G108" s="307"/>
      <c r="H108" s="307" t="s">
        <v>415</v>
      </c>
      <c r="I108" s="307" t="s">
        <v>377</v>
      </c>
      <c r="J108" s="307">
        <v>50</v>
      </c>
      <c r="K108" s="321"/>
    </row>
    <row r="109" s="1" customFormat="1" ht="15" customHeight="1">
      <c r="B109" s="332"/>
      <c r="C109" s="307" t="s">
        <v>383</v>
      </c>
      <c r="D109" s="307"/>
      <c r="E109" s="307"/>
      <c r="F109" s="330" t="s">
        <v>375</v>
      </c>
      <c r="G109" s="307"/>
      <c r="H109" s="307" t="s">
        <v>415</v>
      </c>
      <c r="I109" s="307" t="s">
        <v>385</v>
      </c>
      <c r="J109" s="307"/>
      <c r="K109" s="321"/>
    </row>
    <row r="110" s="1" customFormat="1" ht="15" customHeight="1">
      <c r="B110" s="332"/>
      <c r="C110" s="307" t="s">
        <v>394</v>
      </c>
      <c r="D110" s="307"/>
      <c r="E110" s="307"/>
      <c r="F110" s="330" t="s">
        <v>381</v>
      </c>
      <c r="G110" s="307"/>
      <c r="H110" s="307" t="s">
        <v>415</v>
      </c>
      <c r="I110" s="307" t="s">
        <v>377</v>
      </c>
      <c r="J110" s="307">
        <v>50</v>
      </c>
      <c r="K110" s="321"/>
    </row>
    <row r="111" s="1" customFormat="1" ht="15" customHeight="1">
      <c r="B111" s="332"/>
      <c r="C111" s="307" t="s">
        <v>402</v>
      </c>
      <c r="D111" s="307"/>
      <c r="E111" s="307"/>
      <c r="F111" s="330" t="s">
        <v>381</v>
      </c>
      <c r="G111" s="307"/>
      <c r="H111" s="307" t="s">
        <v>415</v>
      </c>
      <c r="I111" s="307" t="s">
        <v>377</v>
      </c>
      <c r="J111" s="307">
        <v>50</v>
      </c>
      <c r="K111" s="321"/>
    </row>
    <row r="112" s="1" customFormat="1" ht="15" customHeight="1">
      <c r="B112" s="332"/>
      <c r="C112" s="307" t="s">
        <v>400</v>
      </c>
      <c r="D112" s="307"/>
      <c r="E112" s="307"/>
      <c r="F112" s="330" t="s">
        <v>381</v>
      </c>
      <c r="G112" s="307"/>
      <c r="H112" s="307" t="s">
        <v>415</v>
      </c>
      <c r="I112" s="307" t="s">
        <v>377</v>
      </c>
      <c r="J112" s="307">
        <v>50</v>
      </c>
      <c r="K112" s="321"/>
    </row>
    <row r="113" s="1" customFormat="1" ht="15" customHeight="1">
      <c r="B113" s="332"/>
      <c r="C113" s="307" t="s">
        <v>53</v>
      </c>
      <c r="D113" s="307"/>
      <c r="E113" s="307"/>
      <c r="F113" s="330" t="s">
        <v>375</v>
      </c>
      <c r="G113" s="307"/>
      <c r="H113" s="307" t="s">
        <v>416</v>
      </c>
      <c r="I113" s="307" t="s">
        <v>377</v>
      </c>
      <c r="J113" s="307">
        <v>20</v>
      </c>
      <c r="K113" s="321"/>
    </row>
    <row r="114" s="1" customFormat="1" ht="15" customHeight="1">
      <c r="B114" s="332"/>
      <c r="C114" s="307" t="s">
        <v>417</v>
      </c>
      <c r="D114" s="307"/>
      <c r="E114" s="307"/>
      <c r="F114" s="330" t="s">
        <v>375</v>
      </c>
      <c r="G114" s="307"/>
      <c r="H114" s="307" t="s">
        <v>418</v>
      </c>
      <c r="I114" s="307" t="s">
        <v>377</v>
      </c>
      <c r="J114" s="307">
        <v>120</v>
      </c>
      <c r="K114" s="321"/>
    </row>
    <row r="115" s="1" customFormat="1" ht="15" customHeight="1">
      <c r="B115" s="332"/>
      <c r="C115" s="307" t="s">
        <v>38</v>
      </c>
      <c r="D115" s="307"/>
      <c r="E115" s="307"/>
      <c r="F115" s="330" t="s">
        <v>375</v>
      </c>
      <c r="G115" s="307"/>
      <c r="H115" s="307" t="s">
        <v>419</v>
      </c>
      <c r="I115" s="307" t="s">
        <v>410</v>
      </c>
      <c r="J115" s="307"/>
      <c r="K115" s="321"/>
    </row>
    <row r="116" s="1" customFormat="1" ht="15" customHeight="1">
      <c r="B116" s="332"/>
      <c r="C116" s="307" t="s">
        <v>48</v>
      </c>
      <c r="D116" s="307"/>
      <c r="E116" s="307"/>
      <c r="F116" s="330" t="s">
        <v>375</v>
      </c>
      <c r="G116" s="307"/>
      <c r="H116" s="307" t="s">
        <v>420</v>
      </c>
      <c r="I116" s="307" t="s">
        <v>410</v>
      </c>
      <c r="J116" s="307"/>
      <c r="K116" s="321"/>
    </row>
    <row r="117" s="1" customFormat="1" ht="15" customHeight="1">
      <c r="B117" s="332"/>
      <c r="C117" s="307" t="s">
        <v>57</v>
      </c>
      <c r="D117" s="307"/>
      <c r="E117" s="307"/>
      <c r="F117" s="330" t="s">
        <v>375</v>
      </c>
      <c r="G117" s="307"/>
      <c r="H117" s="307" t="s">
        <v>421</v>
      </c>
      <c r="I117" s="307" t="s">
        <v>422</v>
      </c>
      <c r="J117" s="307"/>
      <c r="K117" s="321"/>
    </row>
    <row r="118" s="1" customFormat="1" ht="15" customHeight="1">
      <c r="B118" s="335"/>
      <c r="C118" s="341"/>
      <c r="D118" s="341"/>
      <c r="E118" s="341"/>
      <c r="F118" s="341"/>
      <c r="G118" s="341"/>
      <c r="H118" s="341"/>
      <c r="I118" s="341"/>
      <c r="J118" s="341"/>
      <c r="K118" s="337"/>
    </row>
    <row r="119" s="1" customFormat="1" ht="18.75" customHeight="1">
      <c r="B119" s="342"/>
      <c r="C119" s="343"/>
      <c r="D119" s="343"/>
      <c r="E119" s="343"/>
      <c r="F119" s="344"/>
      <c r="G119" s="343"/>
      <c r="H119" s="343"/>
      <c r="I119" s="343"/>
      <c r="J119" s="343"/>
      <c r="K119" s="342"/>
    </row>
    <row r="120" s="1" customFormat="1" ht="18.75" customHeight="1">
      <c r="B120" s="315"/>
      <c r="C120" s="315"/>
      <c r="D120" s="315"/>
      <c r="E120" s="315"/>
      <c r="F120" s="315"/>
      <c r="G120" s="315"/>
      <c r="H120" s="315"/>
      <c r="I120" s="315"/>
      <c r="J120" s="315"/>
      <c r="K120" s="315"/>
    </row>
    <row r="121" s="1" customFormat="1" ht="7.5" customHeight="1">
      <c r="B121" s="345"/>
      <c r="C121" s="346"/>
      <c r="D121" s="346"/>
      <c r="E121" s="346"/>
      <c r="F121" s="346"/>
      <c r="G121" s="346"/>
      <c r="H121" s="346"/>
      <c r="I121" s="346"/>
      <c r="J121" s="346"/>
      <c r="K121" s="347"/>
    </row>
    <row r="122" s="1" customFormat="1" ht="45" customHeight="1">
      <c r="B122" s="348"/>
      <c r="C122" s="298" t="s">
        <v>423</v>
      </c>
      <c r="D122" s="298"/>
      <c r="E122" s="298"/>
      <c r="F122" s="298"/>
      <c r="G122" s="298"/>
      <c r="H122" s="298"/>
      <c r="I122" s="298"/>
      <c r="J122" s="298"/>
      <c r="K122" s="349"/>
    </row>
    <row r="123" s="1" customFormat="1" ht="17.25" customHeight="1">
      <c r="B123" s="350"/>
      <c r="C123" s="322" t="s">
        <v>369</v>
      </c>
      <c r="D123" s="322"/>
      <c r="E123" s="322"/>
      <c r="F123" s="322" t="s">
        <v>370</v>
      </c>
      <c r="G123" s="323"/>
      <c r="H123" s="322" t="s">
        <v>54</v>
      </c>
      <c r="I123" s="322" t="s">
        <v>57</v>
      </c>
      <c r="J123" s="322" t="s">
        <v>371</v>
      </c>
      <c r="K123" s="351"/>
    </row>
    <row r="124" s="1" customFormat="1" ht="17.25" customHeight="1">
      <c r="B124" s="350"/>
      <c r="C124" s="324" t="s">
        <v>372</v>
      </c>
      <c r="D124" s="324"/>
      <c r="E124" s="324"/>
      <c r="F124" s="325" t="s">
        <v>373</v>
      </c>
      <c r="G124" s="326"/>
      <c r="H124" s="324"/>
      <c r="I124" s="324"/>
      <c r="J124" s="324" t="s">
        <v>374</v>
      </c>
      <c r="K124" s="351"/>
    </row>
    <row r="125" s="1" customFormat="1" ht="5.25" customHeight="1">
      <c r="B125" s="352"/>
      <c r="C125" s="327"/>
      <c r="D125" s="327"/>
      <c r="E125" s="327"/>
      <c r="F125" s="327"/>
      <c r="G125" s="353"/>
      <c r="H125" s="327"/>
      <c r="I125" s="327"/>
      <c r="J125" s="327"/>
      <c r="K125" s="354"/>
    </row>
    <row r="126" s="1" customFormat="1" ht="15" customHeight="1">
      <c r="B126" s="352"/>
      <c r="C126" s="307" t="s">
        <v>378</v>
      </c>
      <c r="D126" s="329"/>
      <c r="E126" s="329"/>
      <c r="F126" s="330" t="s">
        <v>375</v>
      </c>
      <c r="G126" s="307"/>
      <c r="H126" s="307" t="s">
        <v>415</v>
      </c>
      <c r="I126" s="307" t="s">
        <v>377</v>
      </c>
      <c r="J126" s="307">
        <v>120</v>
      </c>
      <c r="K126" s="355"/>
    </row>
    <row r="127" s="1" customFormat="1" ht="15" customHeight="1">
      <c r="B127" s="352"/>
      <c r="C127" s="307" t="s">
        <v>424</v>
      </c>
      <c r="D127" s="307"/>
      <c r="E127" s="307"/>
      <c r="F127" s="330" t="s">
        <v>375</v>
      </c>
      <c r="G127" s="307"/>
      <c r="H127" s="307" t="s">
        <v>425</v>
      </c>
      <c r="I127" s="307" t="s">
        <v>377</v>
      </c>
      <c r="J127" s="307" t="s">
        <v>426</v>
      </c>
      <c r="K127" s="355"/>
    </row>
    <row r="128" s="1" customFormat="1" ht="15" customHeight="1">
      <c r="B128" s="352"/>
      <c r="C128" s="307" t="s">
        <v>323</v>
      </c>
      <c r="D128" s="307"/>
      <c r="E128" s="307"/>
      <c r="F128" s="330" t="s">
        <v>375</v>
      </c>
      <c r="G128" s="307"/>
      <c r="H128" s="307" t="s">
        <v>427</v>
      </c>
      <c r="I128" s="307" t="s">
        <v>377</v>
      </c>
      <c r="J128" s="307" t="s">
        <v>426</v>
      </c>
      <c r="K128" s="355"/>
    </row>
    <row r="129" s="1" customFormat="1" ht="15" customHeight="1">
      <c r="B129" s="352"/>
      <c r="C129" s="307" t="s">
        <v>386</v>
      </c>
      <c r="D129" s="307"/>
      <c r="E129" s="307"/>
      <c r="F129" s="330" t="s">
        <v>381</v>
      </c>
      <c r="G129" s="307"/>
      <c r="H129" s="307" t="s">
        <v>387</v>
      </c>
      <c r="I129" s="307" t="s">
        <v>377</v>
      </c>
      <c r="J129" s="307">
        <v>15</v>
      </c>
      <c r="K129" s="355"/>
    </row>
    <row r="130" s="1" customFormat="1" ht="15" customHeight="1">
      <c r="B130" s="352"/>
      <c r="C130" s="333" t="s">
        <v>388</v>
      </c>
      <c r="D130" s="333"/>
      <c r="E130" s="333"/>
      <c r="F130" s="334" t="s">
        <v>381</v>
      </c>
      <c r="G130" s="333"/>
      <c r="H130" s="333" t="s">
        <v>389</v>
      </c>
      <c r="I130" s="333" t="s">
        <v>377</v>
      </c>
      <c r="J130" s="333">
        <v>15</v>
      </c>
      <c r="K130" s="355"/>
    </row>
    <row r="131" s="1" customFormat="1" ht="15" customHeight="1">
      <c r="B131" s="352"/>
      <c r="C131" s="333" t="s">
        <v>390</v>
      </c>
      <c r="D131" s="333"/>
      <c r="E131" s="333"/>
      <c r="F131" s="334" t="s">
        <v>381</v>
      </c>
      <c r="G131" s="333"/>
      <c r="H131" s="333" t="s">
        <v>391</v>
      </c>
      <c r="I131" s="333" t="s">
        <v>377</v>
      </c>
      <c r="J131" s="333">
        <v>20</v>
      </c>
      <c r="K131" s="355"/>
    </row>
    <row r="132" s="1" customFormat="1" ht="15" customHeight="1">
      <c r="B132" s="352"/>
      <c r="C132" s="333" t="s">
        <v>392</v>
      </c>
      <c r="D132" s="333"/>
      <c r="E132" s="333"/>
      <c r="F132" s="334" t="s">
        <v>381</v>
      </c>
      <c r="G132" s="333"/>
      <c r="H132" s="333" t="s">
        <v>393</v>
      </c>
      <c r="I132" s="333" t="s">
        <v>377</v>
      </c>
      <c r="J132" s="333">
        <v>20</v>
      </c>
      <c r="K132" s="355"/>
    </row>
    <row r="133" s="1" customFormat="1" ht="15" customHeight="1">
      <c r="B133" s="352"/>
      <c r="C133" s="307" t="s">
        <v>380</v>
      </c>
      <c r="D133" s="307"/>
      <c r="E133" s="307"/>
      <c r="F133" s="330" t="s">
        <v>381</v>
      </c>
      <c r="G133" s="307"/>
      <c r="H133" s="307" t="s">
        <v>415</v>
      </c>
      <c r="I133" s="307" t="s">
        <v>377</v>
      </c>
      <c r="J133" s="307">
        <v>50</v>
      </c>
      <c r="K133" s="355"/>
    </row>
    <row r="134" s="1" customFormat="1" ht="15" customHeight="1">
      <c r="B134" s="352"/>
      <c r="C134" s="307" t="s">
        <v>394</v>
      </c>
      <c r="D134" s="307"/>
      <c r="E134" s="307"/>
      <c r="F134" s="330" t="s">
        <v>381</v>
      </c>
      <c r="G134" s="307"/>
      <c r="H134" s="307" t="s">
        <v>415</v>
      </c>
      <c r="I134" s="307" t="s">
        <v>377</v>
      </c>
      <c r="J134" s="307">
        <v>50</v>
      </c>
      <c r="K134" s="355"/>
    </row>
    <row r="135" s="1" customFormat="1" ht="15" customHeight="1">
      <c r="B135" s="352"/>
      <c r="C135" s="307" t="s">
        <v>400</v>
      </c>
      <c r="D135" s="307"/>
      <c r="E135" s="307"/>
      <c r="F135" s="330" t="s">
        <v>381</v>
      </c>
      <c r="G135" s="307"/>
      <c r="H135" s="307" t="s">
        <v>415</v>
      </c>
      <c r="I135" s="307" t="s">
        <v>377</v>
      </c>
      <c r="J135" s="307">
        <v>50</v>
      </c>
      <c r="K135" s="355"/>
    </row>
    <row r="136" s="1" customFormat="1" ht="15" customHeight="1">
      <c r="B136" s="352"/>
      <c r="C136" s="307" t="s">
        <v>402</v>
      </c>
      <c r="D136" s="307"/>
      <c r="E136" s="307"/>
      <c r="F136" s="330" t="s">
        <v>381</v>
      </c>
      <c r="G136" s="307"/>
      <c r="H136" s="307" t="s">
        <v>415</v>
      </c>
      <c r="I136" s="307" t="s">
        <v>377</v>
      </c>
      <c r="J136" s="307">
        <v>50</v>
      </c>
      <c r="K136" s="355"/>
    </row>
    <row r="137" s="1" customFormat="1" ht="15" customHeight="1">
      <c r="B137" s="352"/>
      <c r="C137" s="307" t="s">
        <v>403</v>
      </c>
      <c r="D137" s="307"/>
      <c r="E137" s="307"/>
      <c r="F137" s="330" t="s">
        <v>381</v>
      </c>
      <c r="G137" s="307"/>
      <c r="H137" s="307" t="s">
        <v>428</v>
      </c>
      <c r="I137" s="307" t="s">
        <v>377</v>
      </c>
      <c r="J137" s="307">
        <v>255</v>
      </c>
      <c r="K137" s="355"/>
    </row>
    <row r="138" s="1" customFormat="1" ht="15" customHeight="1">
      <c r="B138" s="352"/>
      <c r="C138" s="307" t="s">
        <v>405</v>
      </c>
      <c r="D138" s="307"/>
      <c r="E138" s="307"/>
      <c r="F138" s="330" t="s">
        <v>375</v>
      </c>
      <c r="G138" s="307"/>
      <c r="H138" s="307" t="s">
        <v>429</v>
      </c>
      <c r="I138" s="307" t="s">
        <v>407</v>
      </c>
      <c r="J138" s="307"/>
      <c r="K138" s="355"/>
    </row>
    <row r="139" s="1" customFormat="1" ht="15" customHeight="1">
      <c r="B139" s="352"/>
      <c r="C139" s="307" t="s">
        <v>408</v>
      </c>
      <c r="D139" s="307"/>
      <c r="E139" s="307"/>
      <c r="F139" s="330" t="s">
        <v>375</v>
      </c>
      <c r="G139" s="307"/>
      <c r="H139" s="307" t="s">
        <v>430</v>
      </c>
      <c r="I139" s="307" t="s">
        <v>410</v>
      </c>
      <c r="J139" s="307"/>
      <c r="K139" s="355"/>
    </row>
    <row r="140" s="1" customFormat="1" ht="15" customHeight="1">
      <c r="B140" s="352"/>
      <c r="C140" s="307" t="s">
        <v>411</v>
      </c>
      <c r="D140" s="307"/>
      <c r="E140" s="307"/>
      <c r="F140" s="330" t="s">
        <v>375</v>
      </c>
      <c r="G140" s="307"/>
      <c r="H140" s="307" t="s">
        <v>411</v>
      </c>
      <c r="I140" s="307" t="s">
        <v>410</v>
      </c>
      <c r="J140" s="307"/>
      <c r="K140" s="355"/>
    </row>
    <row r="141" s="1" customFormat="1" ht="15" customHeight="1">
      <c r="B141" s="352"/>
      <c r="C141" s="307" t="s">
        <v>38</v>
      </c>
      <c r="D141" s="307"/>
      <c r="E141" s="307"/>
      <c r="F141" s="330" t="s">
        <v>375</v>
      </c>
      <c r="G141" s="307"/>
      <c r="H141" s="307" t="s">
        <v>431</v>
      </c>
      <c r="I141" s="307" t="s">
        <v>410</v>
      </c>
      <c r="J141" s="307"/>
      <c r="K141" s="355"/>
    </row>
    <row r="142" s="1" customFormat="1" ht="15" customHeight="1">
      <c r="B142" s="352"/>
      <c r="C142" s="307" t="s">
        <v>432</v>
      </c>
      <c r="D142" s="307"/>
      <c r="E142" s="307"/>
      <c r="F142" s="330" t="s">
        <v>375</v>
      </c>
      <c r="G142" s="307"/>
      <c r="H142" s="307" t="s">
        <v>433</v>
      </c>
      <c r="I142" s="307" t="s">
        <v>410</v>
      </c>
      <c r="J142" s="307"/>
      <c r="K142" s="355"/>
    </row>
    <row r="143" s="1" customFormat="1" ht="15" customHeight="1">
      <c r="B143" s="356"/>
      <c r="C143" s="357"/>
      <c r="D143" s="357"/>
      <c r="E143" s="357"/>
      <c r="F143" s="357"/>
      <c r="G143" s="357"/>
      <c r="H143" s="357"/>
      <c r="I143" s="357"/>
      <c r="J143" s="357"/>
      <c r="K143" s="358"/>
    </row>
    <row r="144" s="1" customFormat="1" ht="18.75" customHeight="1">
      <c r="B144" s="343"/>
      <c r="C144" s="343"/>
      <c r="D144" s="343"/>
      <c r="E144" s="343"/>
      <c r="F144" s="344"/>
      <c r="G144" s="343"/>
      <c r="H144" s="343"/>
      <c r="I144" s="343"/>
      <c r="J144" s="343"/>
      <c r="K144" s="343"/>
    </row>
    <row r="145" s="1" customFormat="1" ht="18.75" customHeight="1">
      <c r="B145" s="315"/>
      <c r="C145" s="315"/>
      <c r="D145" s="315"/>
      <c r="E145" s="315"/>
      <c r="F145" s="315"/>
      <c r="G145" s="315"/>
      <c r="H145" s="315"/>
      <c r="I145" s="315"/>
      <c r="J145" s="315"/>
      <c r="K145" s="315"/>
    </row>
    <row r="146" s="1" customFormat="1" ht="7.5" customHeight="1">
      <c r="B146" s="316"/>
      <c r="C146" s="317"/>
      <c r="D146" s="317"/>
      <c r="E146" s="317"/>
      <c r="F146" s="317"/>
      <c r="G146" s="317"/>
      <c r="H146" s="317"/>
      <c r="I146" s="317"/>
      <c r="J146" s="317"/>
      <c r="K146" s="318"/>
    </row>
    <row r="147" s="1" customFormat="1" ht="45" customHeight="1">
      <c r="B147" s="319"/>
      <c r="C147" s="320" t="s">
        <v>434</v>
      </c>
      <c r="D147" s="320"/>
      <c r="E147" s="320"/>
      <c r="F147" s="320"/>
      <c r="G147" s="320"/>
      <c r="H147" s="320"/>
      <c r="I147" s="320"/>
      <c r="J147" s="320"/>
      <c r="K147" s="321"/>
    </row>
    <row r="148" s="1" customFormat="1" ht="17.25" customHeight="1">
      <c r="B148" s="319"/>
      <c r="C148" s="322" t="s">
        <v>369</v>
      </c>
      <c r="D148" s="322"/>
      <c r="E148" s="322"/>
      <c r="F148" s="322" t="s">
        <v>370</v>
      </c>
      <c r="G148" s="323"/>
      <c r="H148" s="322" t="s">
        <v>54</v>
      </c>
      <c r="I148" s="322" t="s">
        <v>57</v>
      </c>
      <c r="J148" s="322" t="s">
        <v>371</v>
      </c>
      <c r="K148" s="321"/>
    </row>
    <row r="149" s="1" customFormat="1" ht="17.25" customHeight="1">
      <c r="B149" s="319"/>
      <c r="C149" s="324" t="s">
        <v>372</v>
      </c>
      <c r="D149" s="324"/>
      <c r="E149" s="324"/>
      <c r="F149" s="325" t="s">
        <v>373</v>
      </c>
      <c r="G149" s="326"/>
      <c r="H149" s="324"/>
      <c r="I149" s="324"/>
      <c r="J149" s="324" t="s">
        <v>374</v>
      </c>
      <c r="K149" s="321"/>
    </row>
    <row r="150" s="1" customFormat="1" ht="5.25" customHeight="1">
      <c r="B150" s="332"/>
      <c r="C150" s="327"/>
      <c r="D150" s="327"/>
      <c r="E150" s="327"/>
      <c r="F150" s="327"/>
      <c r="G150" s="328"/>
      <c r="H150" s="327"/>
      <c r="I150" s="327"/>
      <c r="J150" s="327"/>
      <c r="K150" s="355"/>
    </row>
    <row r="151" s="1" customFormat="1" ht="15" customHeight="1">
      <c r="B151" s="332"/>
      <c r="C151" s="359" t="s">
        <v>378</v>
      </c>
      <c r="D151" s="307"/>
      <c r="E151" s="307"/>
      <c r="F151" s="360" t="s">
        <v>375</v>
      </c>
      <c r="G151" s="307"/>
      <c r="H151" s="359" t="s">
        <v>415</v>
      </c>
      <c r="I151" s="359" t="s">
        <v>377</v>
      </c>
      <c r="J151" s="359">
        <v>120</v>
      </c>
      <c r="K151" s="355"/>
    </row>
    <row r="152" s="1" customFormat="1" ht="15" customHeight="1">
      <c r="B152" s="332"/>
      <c r="C152" s="359" t="s">
        <v>424</v>
      </c>
      <c r="D152" s="307"/>
      <c r="E152" s="307"/>
      <c r="F152" s="360" t="s">
        <v>375</v>
      </c>
      <c r="G152" s="307"/>
      <c r="H152" s="359" t="s">
        <v>435</v>
      </c>
      <c r="I152" s="359" t="s">
        <v>377</v>
      </c>
      <c r="J152" s="359" t="s">
        <v>426</v>
      </c>
      <c r="K152" s="355"/>
    </row>
    <row r="153" s="1" customFormat="1" ht="15" customHeight="1">
      <c r="B153" s="332"/>
      <c r="C153" s="359" t="s">
        <v>323</v>
      </c>
      <c r="D153" s="307"/>
      <c r="E153" s="307"/>
      <c r="F153" s="360" t="s">
        <v>375</v>
      </c>
      <c r="G153" s="307"/>
      <c r="H153" s="359" t="s">
        <v>436</v>
      </c>
      <c r="I153" s="359" t="s">
        <v>377</v>
      </c>
      <c r="J153" s="359" t="s">
        <v>426</v>
      </c>
      <c r="K153" s="355"/>
    </row>
    <row r="154" s="1" customFormat="1" ht="15" customHeight="1">
      <c r="B154" s="332"/>
      <c r="C154" s="359" t="s">
        <v>380</v>
      </c>
      <c r="D154" s="307"/>
      <c r="E154" s="307"/>
      <c r="F154" s="360" t="s">
        <v>381</v>
      </c>
      <c r="G154" s="307"/>
      <c r="H154" s="359" t="s">
        <v>415</v>
      </c>
      <c r="I154" s="359" t="s">
        <v>377</v>
      </c>
      <c r="J154" s="359">
        <v>50</v>
      </c>
      <c r="K154" s="355"/>
    </row>
    <row r="155" s="1" customFormat="1" ht="15" customHeight="1">
      <c r="B155" s="332"/>
      <c r="C155" s="359" t="s">
        <v>383</v>
      </c>
      <c r="D155" s="307"/>
      <c r="E155" s="307"/>
      <c r="F155" s="360" t="s">
        <v>375</v>
      </c>
      <c r="G155" s="307"/>
      <c r="H155" s="359" t="s">
        <v>415</v>
      </c>
      <c r="I155" s="359" t="s">
        <v>385</v>
      </c>
      <c r="J155" s="359"/>
      <c r="K155" s="355"/>
    </row>
    <row r="156" s="1" customFormat="1" ht="15" customHeight="1">
      <c r="B156" s="332"/>
      <c r="C156" s="359" t="s">
        <v>394</v>
      </c>
      <c r="D156" s="307"/>
      <c r="E156" s="307"/>
      <c r="F156" s="360" t="s">
        <v>381</v>
      </c>
      <c r="G156" s="307"/>
      <c r="H156" s="359" t="s">
        <v>415</v>
      </c>
      <c r="I156" s="359" t="s">
        <v>377</v>
      </c>
      <c r="J156" s="359">
        <v>50</v>
      </c>
      <c r="K156" s="355"/>
    </row>
    <row r="157" s="1" customFormat="1" ht="15" customHeight="1">
      <c r="B157" s="332"/>
      <c r="C157" s="359" t="s">
        <v>402</v>
      </c>
      <c r="D157" s="307"/>
      <c r="E157" s="307"/>
      <c r="F157" s="360" t="s">
        <v>381</v>
      </c>
      <c r="G157" s="307"/>
      <c r="H157" s="359" t="s">
        <v>415</v>
      </c>
      <c r="I157" s="359" t="s">
        <v>377</v>
      </c>
      <c r="J157" s="359">
        <v>50</v>
      </c>
      <c r="K157" s="355"/>
    </row>
    <row r="158" s="1" customFormat="1" ht="15" customHeight="1">
      <c r="B158" s="332"/>
      <c r="C158" s="359" t="s">
        <v>400</v>
      </c>
      <c r="D158" s="307"/>
      <c r="E158" s="307"/>
      <c r="F158" s="360" t="s">
        <v>381</v>
      </c>
      <c r="G158" s="307"/>
      <c r="H158" s="359" t="s">
        <v>415</v>
      </c>
      <c r="I158" s="359" t="s">
        <v>377</v>
      </c>
      <c r="J158" s="359">
        <v>50</v>
      </c>
      <c r="K158" s="355"/>
    </row>
    <row r="159" s="1" customFormat="1" ht="15" customHeight="1">
      <c r="B159" s="332"/>
      <c r="C159" s="359" t="s">
        <v>93</v>
      </c>
      <c r="D159" s="307"/>
      <c r="E159" s="307"/>
      <c r="F159" s="360" t="s">
        <v>375</v>
      </c>
      <c r="G159" s="307"/>
      <c r="H159" s="359" t="s">
        <v>437</v>
      </c>
      <c r="I159" s="359" t="s">
        <v>377</v>
      </c>
      <c r="J159" s="359" t="s">
        <v>438</v>
      </c>
      <c r="K159" s="355"/>
    </row>
    <row r="160" s="1" customFormat="1" ht="15" customHeight="1">
      <c r="B160" s="332"/>
      <c r="C160" s="359" t="s">
        <v>439</v>
      </c>
      <c r="D160" s="307"/>
      <c r="E160" s="307"/>
      <c r="F160" s="360" t="s">
        <v>375</v>
      </c>
      <c r="G160" s="307"/>
      <c r="H160" s="359" t="s">
        <v>440</v>
      </c>
      <c r="I160" s="359" t="s">
        <v>410</v>
      </c>
      <c r="J160" s="359"/>
      <c r="K160" s="355"/>
    </row>
    <row r="161" s="1" customFormat="1" ht="15" customHeight="1">
      <c r="B161" s="361"/>
      <c r="C161" s="341"/>
      <c r="D161" s="341"/>
      <c r="E161" s="341"/>
      <c r="F161" s="341"/>
      <c r="G161" s="341"/>
      <c r="H161" s="341"/>
      <c r="I161" s="341"/>
      <c r="J161" s="341"/>
      <c r="K161" s="362"/>
    </row>
    <row r="162" s="1" customFormat="1" ht="18.75" customHeight="1">
      <c r="B162" s="343"/>
      <c r="C162" s="353"/>
      <c r="D162" s="353"/>
      <c r="E162" s="353"/>
      <c r="F162" s="363"/>
      <c r="G162" s="353"/>
      <c r="H162" s="353"/>
      <c r="I162" s="353"/>
      <c r="J162" s="353"/>
      <c r="K162" s="343"/>
    </row>
    <row r="163" s="1" customFormat="1" ht="18.75" customHeight="1">
      <c r="B163" s="315"/>
      <c r="C163" s="315"/>
      <c r="D163" s="315"/>
      <c r="E163" s="315"/>
      <c r="F163" s="315"/>
      <c r="G163" s="315"/>
      <c r="H163" s="315"/>
      <c r="I163" s="315"/>
      <c r="J163" s="315"/>
      <c r="K163" s="315"/>
    </row>
    <row r="164" s="1" customFormat="1" ht="7.5" customHeight="1">
      <c r="B164" s="294"/>
      <c r="C164" s="295"/>
      <c r="D164" s="295"/>
      <c r="E164" s="295"/>
      <c r="F164" s="295"/>
      <c r="G164" s="295"/>
      <c r="H164" s="295"/>
      <c r="I164" s="295"/>
      <c r="J164" s="295"/>
      <c r="K164" s="296"/>
    </row>
    <row r="165" s="1" customFormat="1" ht="45" customHeight="1">
      <c r="B165" s="297"/>
      <c r="C165" s="298" t="s">
        <v>441</v>
      </c>
      <c r="D165" s="298"/>
      <c r="E165" s="298"/>
      <c r="F165" s="298"/>
      <c r="G165" s="298"/>
      <c r="H165" s="298"/>
      <c r="I165" s="298"/>
      <c r="J165" s="298"/>
      <c r="K165" s="299"/>
    </row>
    <row r="166" s="1" customFormat="1" ht="17.25" customHeight="1">
      <c r="B166" s="297"/>
      <c r="C166" s="322" t="s">
        <v>369</v>
      </c>
      <c r="D166" s="322"/>
      <c r="E166" s="322"/>
      <c r="F166" s="322" t="s">
        <v>370</v>
      </c>
      <c r="G166" s="364"/>
      <c r="H166" s="365" t="s">
        <v>54</v>
      </c>
      <c r="I166" s="365" t="s">
        <v>57</v>
      </c>
      <c r="J166" s="322" t="s">
        <v>371</v>
      </c>
      <c r="K166" s="299"/>
    </row>
    <row r="167" s="1" customFormat="1" ht="17.25" customHeight="1">
      <c r="B167" s="300"/>
      <c r="C167" s="324" t="s">
        <v>372</v>
      </c>
      <c r="D167" s="324"/>
      <c r="E167" s="324"/>
      <c r="F167" s="325" t="s">
        <v>373</v>
      </c>
      <c r="G167" s="366"/>
      <c r="H167" s="367"/>
      <c r="I167" s="367"/>
      <c r="J167" s="324" t="s">
        <v>374</v>
      </c>
      <c r="K167" s="302"/>
    </row>
    <row r="168" s="1" customFormat="1" ht="5.25" customHeight="1">
      <c r="B168" s="332"/>
      <c r="C168" s="327"/>
      <c r="D168" s="327"/>
      <c r="E168" s="327"/>
      <c r="F168" s="327"/>
      <c r="G168" s="328"/>
      <c r="H168" s="327"/>
      <c r="I168" s="327"/>
      <c r="J168" s="327"/>
      <c r="K168" s="355"/>
    </row>
    <row r="169" s="1" customFormat="1" ht="15" customHeight="1">
      <c r="B169" s="332"/>
      <c r="C169" s="307" t="s">
        <v>378</v>
      </c>
      <c r="D169" s="307"/>
      <c r="E169" s="307"/>
      <c r="F169" s="330" t="s">
        <v>375</v>
      </c>
      <c r="G169" s="307"/>
      <c r="H169" s="307" t="s">
        <v>415</v>
      </c>
      <c r="I169" s="307" t="s">
        <v>377</v>
      </c>
      <c r="J169" s="307">
        <v>120</v>
      </c>
      <c r="K169" s="355"/>
    </row>
    <row r="170" s="1" customFormat="1" ht="15" customHeight="1">
      <c r="B170" s="332"/>
      <c r="C170" s="307" t="s">
        <v>424</v>
      </c>
      <c r="D170" s="307"/>
      <c r="E170" s="307"/>
      <c r="F170" s="330" t="s">
        <v>375</v>
      </c>
      <c r="G170" s="307"/>
      <c r="H170" s="307" t="s">
        <v>425</v>
      </c>
      <c r="I170" s="307" t="s">
        <v>377</v>
      </c>
      <c r="J170" s="307" t="s">
        <v>426</v>
      </c>
      <c r="K170" s="355"/>
    </row>
    <row r="171" s="1" customFormat="1" ht="15" customHeight="1">
      <c r="B171" s="332"/>
      <c r="C171" s="307" t="s">
        <v>323</v>
      </c>
      <c r="D171" s="307"/>
      <c r="E171" s="307"/>
      <c r="F171" s="330" t="s">
        <v>375</v>
      </c>
      <c r="G171" s="307"/>
      <c r="H171" s="307" t="s">
        <v>442</v>
      </c>
      <c r="I171" s="307" t="s">
        <v>377</v>
      </c>
      <c r="J171" s="307" t="s">
        <v>426</v>
      </c>
      <c r="K171" s="355"/>
    </row>
    <row r="172" s="1" customFormat="1" ht="15" customHeight="1">
      <c r="B172" s="332"/>
      <c r="C172" s="307" t="s">
        <v>380</v>
      </c>
      <c r="D172" s="307"/>
      <c r="E172" s="307"/>
      <c r="F172" s="330" t="s">
        <v>381</v>
      </c>
      <c r="G172" s="307"/>
      <c r="H172" s="307" t="s">
        <v>442</v>
      </c>
      <c r="I172" s="307" t="s">
        <v>377</v>
      </c>
      <c r="J172" s="307">
        <v>50</v>
      </c>
      <c r="K172" s="355"/>
    </row>
    <row r="173" s="1" customFormat="1" ht="15" customHeight="1">
      <c r="B173" s="332"/>
      <c r="C173" s="307" t="s">
        <v>383</v>
      </c>
      <c r="D173" s="307"/>
      <c r="E173" s="307"/>
      <c r="F173" s="330" t="s">
        <v>375</v>
      </c>
      <c r="G173" s="307"/>
      <c r="H173" s="307" t="s">
        <v>442</v>
      </c>
      <c r="I173" s="307" t="s">
        <v>385</v>
      </c>
      <c r="J173" s="307"/>
      <c r="K173" s="355"/>
    </row>
    <row r="174" s="1" customFormat="1" ht="15" customHeight="1">
      <c r="B174" s="332"/>
      <c r="C174" s="307" t="s">
        <v>394</v>
      </c>
      <c r="D174" s="307"/>
      <c r="E174" s="307"/>
      <c r="F174" s="330" t="s">
        <v>381</v>
      </c>
      <c r="G174" s="307"/>
      <c r="H174" s="307" t="s">
        <v>442</v>
      </c>
      <c r="I174" s="307" t="s">
        <v>377</v>
      </c>
      <c r="J174" s="307">
        <v>50</v>
      </c>
      <c r="K174" s="355"/>
    </row>
    <row r="175" s="1" customFormat="1" ht="15" customHeight="1">
      <c r="B175" s="332"/>
      <c r="C175" s="307" t="s">
        <v>402</v>
      </c>
      <c r="D175" s="307"/>
      <c r="E175" s="307"/>
      <c r="F175" s="330" t="s">
        <v>381</v>
      </c>
      <c r="G175" s="307"/>
      <c r="H175" s="307" t="s">
        <v>442</v>
      </c>
      <c r="I175" s="307" t="s">
        <v>377</v>
      </c>
      <c r="J175" s="307">
        <v>50</v>
      </c>
      <c r="K175" s="355"/>
    </row>
    <row r="176" s="1" customFormat="1" ht="15" customHeight="1">
      <c r="B176" s="332"/>
      <c r="C176" s="307" t="s">
        <v>400</v>
      </c>
      <c r="D176" s="307"/>
      <c r="E176" s="307"/>
      <c r="F176" s="330" t="s">
        <v>381</v>
      </c>
      <c r="G176" s="307"/>
      <c r="H176" s="307" t="s">
        <v>442</v>
      </c>
      <c r="I176" s="307" t="s">
        <v>377</v>
      </c>
      <c r="J176" s="307">
        <v>50</v>
      </c>
      <c r="K176" s="355"/>
    </row>
    <row r="177" s="1" customFormat="1" ht="15" customHeight="1">
      <c r="B177" s="332"/>
      <c r="C177" s="307" t="s">
        <v>105</v>
      </c>
      <c r="D177" s="307"/>
      <c r="E177" s="307"/>
      <c r="F177" s="330" t="s">
        <v>375</v>
      </c>
      <c r="G177" s="307"/>
      <c r="H177" s="307" t="s">
        <v>443</v>
      </c>
      <c r="I177" s="307" t="s">
        <v>444</v>
      </c>
      <c r="J177" s="307"/>
      <c r="K177" s="355"/>
    </row>
    <row r="178" s="1" customFormat="1" ht="15" customHeight="1">
      <c r="B178" s="332"/>
      <c r="C178" s="307" t="s">
        <v>57</v>
      </c>
      <c r="D178" s="307"/>
      <c r="E178" s="307"/>
      <c r="F178" s="330" t="s">
        <v>375</v>
      </c>
      <c r="G178" s="307"/>
      <c r="H178" s="307" t="s">
        <v>445</v>
      </c>
      <c r="I178" s="307" t="s">
        <v>446</v>
      </c>
      <c r="J178" s="307">
        <v>1</v>
      </c>
      <c r="K178" s="355"/>
    </row>
    <row r="179" s="1" customFormat="1" ht="15" customHeight="1">
      <c r="B179" s="332"/>
      <c r="C179" s="307" t="s">
        <v>53</v>
      </c>
      <c r="D179" s="307"/>
      <c r="E179" s="307"/>
      <c r="F179" s="330" t="s">
        <v>375</v>
      </c>
      <c r="G179" s="307"/>
      <c r="H179" s="307" t="s">
        <v>447</v>
      </c>
      <c r="I179" s="307" t="s">
        <v>377</v>
      </c>
      <c r="J179" s="307">
        <v>20</v>
      </c>
      <c r="K179" s="355"/>
    </row>
    <row r="180" s="1" customFormat="1" ht="15" customHeight="1">
      <c r="B180" s="332"/>
      <c r="C180" s="307" t="s">
        <v>54</v>
      </c>
      <c r="D180" s="307"/>
      <c r="E180" s="307"/>
      <c r="F180" s="330" t="s">
        <v>375</v>
      </c>
      <c r="G180" s="307"/>
      <c r="H180" s="307" t="s">
        <v>448</v>
      </c>
      <c r="I180" s="307" t="s">
        <v>377</v>
      </c>
      <c r="J180" s="307">
        <v>255</v>
      </c>
      <c r="K180" s="355"/>
    </row>
    <row r="181" s="1" customFormat="1" ht="15" customHeight="1">
      <c r="B181" s="332"/>
      <c r="C181" s="307" t="s">
        <v>106</v>
      </c>
      <c r="D181" s="307"/>
      <c r="E181" s="307"/>
      <c r="F181" s="330" t="s">
        <v>375</v>
      </c>
      <c r="G181" s="307"/>
      <c r="H181" s="307" t="s">
        <v>339</v>
      </c>
      <c r="I181" s="307" t="s">
        <v>377</v>
      </c>
      <c r="J181" s="307">
        <v>10</v>
      </c>
      <c r="K181" s="355"/>
    </row>
    <row r="182" s="1" customFormat="1" ht="15" customHeight="1">
      <c r="B182" s="332"/>
      <c r="C182" s="307" t="s">
        <v>107</v>
      </c>
      <c r="D182" s="307"/>
      <c r="E182" s="307"/>
      <c r="F182" s="330" t="s">
        <v>375</v>
      </c>
      <c r="G182" s="307"/>
      <c r="H182" s="307" t="s">
        <v>449</v>
      </c>
      <c r="I182" s="307" t="s">
        <v>410</v>
      </c>
      <c r="J182" s="307"/>
      <c r="K182" s="355"/>
    </row>
    <row r="183" s="1" customFormat="1" ht="15" customHeight="1">
      <c r="B183" s="332"/>
      <c r="C183" s="307" t="s">
        <v>450</v>
      </c>
      <c r="D183" s="307"/>
      <c r="E183" s="307"/>
      <c r="F183" s="330" t="s">
        <v>375</v>
      </c>
      <c r="G183" s="307"/>
      <c r="H183" s="307" t="s">
        <v>451</v>
      </c>
      <c r="I183" s="307" t="s">
        <v>410</v>
      </c>
      <c r="J183" s="307"/>
      <c r="K183" s="355"/>
    </row>
    <row r="184" s="1" customFormat="1" ht="15" customHeight="1">
      <c r="B184" s="332"/>
      <c r="C184" s="307" t="s">
        <v>439</v>
      </c>
      <c r="D184" s="307"/>
      <c r="E184" s="307"/>
      <c r="F184" s="330" t="s">
        <v>375</v>
      </c>
      <c r="G184" s="307"/>
      <c r="H184" s="307" t="s">
        <v>452</v>
      </c>
      <c r="I184" s="307" t="s">
        <v>410</v>
      </c>
      <c r="J184" s="307"/>
      <c r="K184" s="355"/>
    </row>
    <row r="185" s="1" customFormat="1" ht="15" customHeight="1">
      <c r="B185" s="332"/>
      <c r="C185" s="307" t="s">
        <v>109</v>
      </c>
      <c r="D185" s="307"/>
      <c r="E185" s="307"/>
      <c r="F185" s="330" t="s">
        <v>381</v>
      </c>
      <c r="G185" s="307"/>
      <c r="H185" s="307" t="s">
        <v>453</v>
      </c>
      <c r="I185" s="307" t="s">
        <v>377</v>
      </c>
      <c r="J185" s="307">
        <v>50</v>
      </c>
      <c r="K185" s="355"/>
    </row>
    <row r="186" s="1" customFormat="1" ht="15" customHeight="1">
      <c r="B186" s="332"/>
      <c r="C186" s="307" t="s">
        <v>454</v>
      </c>
      <c r="D186" s="307"/>
      <c r="E186" s="307"/>
      <c r="F186" s="330" t="s">
        <v>381</v>
      </c>
      <c r="G186" s="307"/>
      <c r="H186" s="307" t="s">
        <v>455</v>
      </c>
      <c r="I186" s="307" t="s">
        <v>456</v>
      </c>
      <c r="J186" s="307"/>
      <c r="K186" s="355"/>
    </row>
    <row r="187" s="1" customFormat="1" ht="15" customHeight="1">
      <c r="B187" s="332"/>
      <c r="C187" s="307" t="s">
        <v>457</v>
      </c>
      <c r="D187" s="307"/>
      <c r="E187" s="307"/>
      <c r="F187" s="330" t="s">
        <v>381</v>
      </c>
      <c r="G187" s="307"/>
      <c r="H187" s="307" t="s">
        <v>458</v>
      </c>
      <c r="I187" s="307" t="s">
        <v>456</v>
      </c>
      <c r="J187" s="307"/>
      <c r="K187" s="355"/>
    </row>
    <row r="188" s="1" customFormat="1" ht="15" customHeight="1">
      <c r="B188" s="332"/>
      <c r="C188" s="307" t="s">
        <v>459</v>
      </c>
      <c r="D188" s="307"/>
      <c r="E188" s="307"/>
      <c r="F188" s="330" t="s">
        <v>381</v>
      </c>
      <c r="G188" s="307"/>
      <c r="H188" s="307" t="s">
        <v>460</v>
      </c>
      <c r="I188" s="307" t="s">
        <v>456</v>
      </c>
      <c r="J188" s="307"/>
      <c r="K188" s="355"/>
    </row>
    <row r="189" s="1" customFormat="1" ht="15" customHeight="1">
      <c r="B189" s="332"/>
      <c r="C189" s="368" t="s">
        <v>461</v>
      </c>
      <c r="D189" s="307"/>
      <c r="E189" s="307"/>
      <c r="F189" s="330" t="s">
        <v>381</v>
      </c>
      <c r="G189" s="307"/>
      <c r="H189" s="307" t="s">
        <v>462</v>
      </c>
      <c r="I189" s="307" t="s">
        <v>463</v>
      </c>
      <c r="J189" s="369" t="s">
        <v>464</v>
      </c>
      <c r="K189" s="355"/>
    </row>
    <row r="190" s="1" customFormat="1" ht="15" customHeight="1">
      <c r="B190" s="332"/>
      <c r="C190" s="368" t="s">
        <v>42</v>
      </c>
      <c r="D190" s="307"/>
      <c r="E190" s="307"/>
      <c r="F190" s="330" t="s">
        <v>375</v>
      </c>
      <c r="G190" s="307"/>
      <c r="H190" s="304" t="s">
        <v>465</v>
      </c>
      <c r="I190" s="307" t="s">
        <v>466</v>
      </c>
      <c r="J190" s="307"/>
      <c r="K190" s="355"/>
    </row>
    <row r="191" s="1" customFormat="1" ht="15" customHeight="1">
      <c r="B191" s="332"/>
      <c r="C191" s="368" t="s">
        <v>467</v>
      </c>
      <c r="D191" s="307"/>
      <c r="E191" s="307"/>
      <c r="F191" s="330" t="s">
        <v>375</v>
      </c>
      <c r="G191" s="307"/>
      <c r="H191" s="307" t="s">
        <v>468</v>
      </c>
      <c r="I191" s="307" t="s">
        <v>410</v>
      </c>
      <c r="J191" s="307"/>
      <c r="K191" s="355"/>
    </row>
    <row r="192" s="1" customFormat="1" ht="15" customHeight="1">
      <c r="B192" s="332"/>
      <c r="C192" s="368" t="s">
        <v>469</v>
      </c>
      <c r="D192" s="307"/>
      <c r="E192" s="307"/>
      <c r="F192" s="330" t="s">
        <v>375</v>
      </c>
      <c r="G192" s="307"/>
      <c r="H192" s="307" t="s">
        <v>470</v>
      </c>
      <c r="I192" s="307" t="s">
        <v>410</v>
      </c>
      <c r="J192" s="307"/>
      <c r="K192" s="355"/>
    </row>
    <row r="193" s="1" customFormat="1" ht="15" customHeight="1">
      <c r="B193" s="332"/>
      <c r="C193" s="368" t="s">
        <v>471</v>
      </c>
      <c r="D193" s="307"/>
      <c r="E193" s="307"/>
      <c r="F193" s="330" t="s">
        <v>381</v>
      </c>
      <c r="G193" s="307"/>
      <c r="H193" s="307" t="s">
        <v>472</v>
      </c>
      <c r="I193" s="307" t="s">
        <v>410</v>
      </c>
      <c r="J193" s="307"/>
      <c r="K193" s="355"/>
    </row>
    <row r="194" s="1" customFormat="1" ht="15" customHeight="1">
      <c r="B194" s="361"/>
      <c r="C194" s="370"/>
      <c r="D194" s="341"/>
      <c r="E194" s="341"/>
      <c r="F194" s="341"/>
      <c r="G194" s="341"/>
      <c r="H194" s="341"/>
      <c r="I194" s="341"/>
      <c r="J194" s="341"/>
      <c r="K194" s="362"/>
    </row>
    <row r="195" s="1" customFormat="1" ht="18.75" customHeight="1">
      <c r="B195" s="343"/>
      <c r="C195" s="353"/>
      <c r="D195" s="353"/>
      <c r="E195" s="353"/>
      <c r="F195" s="363"/>
      <c r="G195" s="353"/>
      <c r="H195" s="353"/>
      <c r="I195" s="353"/>
      <c r="J195" s="353"/>
      <c r="K195" s="343"/>
    </row>
    <row r="196" s="1" customFormat="1" ht="18.75" customHeight="1">
      <c r="B196" s="343"/>
      <c r="C196" s="353"/>
      <c r="D196" s="353"/>
      <c r="E196" s="353"/>
      <c r="F196" s="363"/>
      <c r="G196" s="353"/>
      <c r="H196" s="353"/>
      <c r="I196" s="353"/>
      <c r="J196" s="353"/>
      <c r="K196" s="343"/>
    </row>
    <row r="197" s="1" customFormat="1" ht="18.75" customHeight="1">
      <c r="B197" s="315"/>
      <c r="C197" s="315"/>
      <c r="D197" s="315"/>
      <c r="E197" s="315"/>
      <c r="F197" s="315"/>
      <c r="G197" s="315"/>
      <c r="H197" s="315"/>
      <c r="I197" s="315"/>
      <c r="J197" s="315"/>
      <c r="K197" s="315"/>
    </row>
    <row r="198" s="1" customFormat="1" ht="13.5">
      <c r="B198" s="294"/>
      <c r="C198" s="295"/>
      <c r="D198" s="295"/>
      <c r="E198" s="295"/>
      <c r="F198" s="295"/>
      <c r="G198" s="295"/>
      <c r="H198" s="295"/>
      <c r="I198" s="295"/>
      <c r="J198" s="295"/>
      <c r="K198" s="296"/>
    </row>
    <row r="199" s="1" customFormat="1" ht="21">
      <c r="B199" s="297"/>
      <c r="C199" s="298" t="s">
        <v>473</v>
      </c>
      <c r="D199" s="298"/>
      <c r="E199" s="298"/>
      <c r="F199" s="298"/>
      <c r="G199" s="298"/>
      <c r="H199" s="298"/>
      <c r="I199" s="298"/>
      <c r="J199" s="298"/>
      <c r="K199" s="299"/>
    </row>
    <row r="200" s="1" customFormat="1" ht="25.5" customHeight="1">
      <c r="B200" s="297"/>
      <c r="C200" s="371" t="s">
        <v>474</v>
      </c>
      <c r="D200" s="371"/>
      <c r="E200" s="371"/>
      <c r="F200" s="371" t="s">
        <v>475</v>
      </c>
      <c r="G200" s="372"/>
      <c r="H200" s="371" t="s">
        <v>476</v>
      </c>
      <c r="I200" s="371"/>
      <c r="J200" s="371"/>
      <c r="K200" s="299"/>
    </row>
    <row r="201" s="1" customFormat="1" ht="5.25" customHeight="1">
      <c r="B201" s="332"/>
      <c r="C201" s="327"/>
      <c r="D201" s="327"/>
      <c r="E201" s="327"/>
      <c r="F201" s="327"/>
      <c r="G201" s="353"/>
      <c r="H201" s="327"/>
      <c r="I201" s="327"/>
      <c r="J201" s="327"/>
      <c r="K201" s="355"/>
    </row>
    <row r="202" s="1" customFormat="1" ht="15" customHeight="1">
      <c r="B202" s="332"/>
      <c r="C202" s="307" t="s">
        <v>466</v>
      </c>
      <c r="D202" s="307"/>
      <c r="E202" s="307"/>
      <c r="F202" s="330" t="s">
        <v>43</v>
      </c>
      <c r="G202" s="307"/>
      <c r="H202" s="307" t="s">
        <v>477</v>
      </c>
      <c r="I202" s="307"/>
      <c r="J202" s="307"/>
      <c r="K202" s="355"/>
    </row>
    <row r="203" s="1" customFormat="1" ht="15" customHeight="1">
      <c r="B203" s="332"/>
      <c r="C203" s="307"/>
      <c r="D203" s="307"/>
      <c r="E203" s="307"/>
      <c r="F203" s="330" t="s">
        <v>44</v>
      </c>
      <c r="G203" s="307"/>
      <c r="H203" s="307" t="s">
        <v>478</v>
      </c>
      <c r="I203" s="307"/>
      <c r="J203" s="307"/>
      <c r="K203" s="355"/>
    </row>
    <row r="204" s="1" customFormat="1" ht="15" customHeight="1">
      <c r="B204" s="332"/>
      <c r="C204" s="307"/>
      <c r="D204" s="307"/>
      <c r="E204" s="307"/>
      <c r="F204" s="330" t="s">
        <v>47</v>
      </c>
      <c r="G204" s="307"/>
      <c r="H204" s="307" t="s">
        <v>479</v>
      </c>
      <c r="I204" s="307"/>
      <c r="J204" s="307"/>
      <c r="K204" s="355"/>
    </row>
    <row r="205" s="1" customFormat="1" ht="15" customHeight="1">
      <c r="B205" s="332"/>
      <c r="C205" s="307"/>
      <c r="D205" s="307"/>
      <c r="E205" s="307"/>
      <c r="F205" s="330" t="s">
        <v>45</v>
      </c>
      <c r="G205" s="307"/>
      <c r="H205" s="307" t="s">
        <v>480</v>
      </c>
      <c r="I205" s="307"/>
      <c r="J205" s="307"/>
      <c r="K205" s="355"/>
    </row>
    <row r="206" s="1" customFormat="1" ht="15" customHeight="1">
      <c r="B206" s="332"/>
      <c r="C206" s="307"/>
      <c r="D206" s="307"/>
      <c r="E206" s="307"/>
      <c r="F206" s="330" t="s">
        <v>46</v>
      </c>
      <c r="G206" s="307"/>
      <c r="H206" s="307" t="s">
        <v>481</v>
      </c>
      <c r="I206" s="307"/>
      <c r="J206" s="307"/>
      <c r="K206" s="355"/>
    </row>
    <row r="207" s="1" customFormat="1" ht="15" customHeight="1">
      <c r="B207" s="332"/>
      <c r="C207" s="307"/>
      <c r="D207" s="307"/>
      <c r="E207" s="307"/>
      <c r="F207" s="330"/>
      <c r="G207" s="307"/>
      <c r="H207" s="307"/>
      <c r="I207" s="307"/>
      <c r="J207" s="307"/>
      <c r="K207" s="355"/>
    </row>
    <row r="208" s="1" customFormat="1" ht="15" customHeight="1">
      <c r="B208" s="332"/>
      <c r="C208" s="307" t="s">
        <v>422</v>
      </c>
      <c r="D208" s="307"/>
      <c r="E208" s="307"/>
      <c r="F208" s="330" t="s">
        <v>79</v>
      </c>
      <c r="G208" s="307"/>
      <c r="H208" s="307" t="s">
        <v>482</v>
      </c>
      <c r="I208" s="307"/>
      <c r="J208" s="307"/>
      <c r="K208" s="355"/>
    </row>
    <row r="209" s="1" customFormat="1" ht="15" customHeight="1">
      <c r="B209" s="332"/>
      <c r="C209" s="307"/>
      <c r="D209" s="307"/>
      <c r="E209" s="307"/>
      <c r="F209" s="330" t="s">
        <v>317</v>
      </c>
      <c r="G209" s="307"/>
      <c r="H209" s="307" t="s">
        <v>318</v>
      </c>
      <c r="I209" s="307"/>
      <c r="J209" s="307"/>
      <c r="K209" s="355"/>
    </row>
    <row r="210" s="1" customFormat="1" ht="15" customHeight="1">
      <c r="B210" s="332"/>
      <c r="C210" s="307"/>
      <c r="D210" s="307"/>
      <c r="E210" s="307"/>
      <c r="F210" s="330" t="s">
        <v>315</v>
      </c>
      <c r="G210" s="307"/>
      <c r="H210" s="307" t="s">
        <v>483</v>
      </c>
      <c r="I210" s="307"/>
      <c r="J210" s="307"/>
      <c r="K210" s="355"/>
    </row>
    <row r="211" s="1" customFormat="1" ht="15" customHeight="1">
      <c r="B211" s="373"/>
      <c r="C211" s="307"/>
      <c r="D211" s="307"/>
      <c r="E211" s="307"/>
      <c r="F211" s="330" t="s">
        <v>319</v>
      </c>
      <c r="G211" s="368"/>
      <c r="H211" s="359" t="s">
        <v>320</v>
      </c>
      <c r="I211" s="359"/>
      <c r="J211" s="359"/>
      <c r="K211" s="374"/>
    </row>
    <row r="212" s="1" customFormat="1" ht="15" customHeight="1">
      <c r="B212" s="373"/>
      <c r="C212" s="307"/>
      <c r="D212" s="307"/>
      <c r="E212" s="307"/>
      <c r="F212" s="330" t="s">
        <v>321</v>
      </c>
      <c r="G212" s="368"/>
      <c r="H212" s="359" t="s">
        <v>484</v>
      </c>
      <c r="I212" s="359"/>
      <c r="J212" s="359"/>
      <c r="K212" s="374"/>
    </row>
    <row r="213" s="1" customFormat="1" ht="15" customHeight="1">
      <c r="B213" s="373"/>
      <c r="C213" s="307"/>
      <c r="D213" s="307"/>
      <c r="E213" s="307"/>
      <c r="F213" s="330"/>
      <c r="G213" s="368"/>
      <c r="H213" s="359"/>
      <c r="I213" s="359"/>
      <c r="J213" s="359"/>
      <c r="K213" s="374"/>
    </row>
    <row r="214" s="1" customFormat="1" ht="15" customHeight="1">
      <c r="B214" s="373"/>
      <c r="C214" s="307" t="s">
        <v>446</v>
      </c>
      <c r="D214" s="307"/>
      <c r="E214" s="307"/>
      <c r="F214" s="330">
        <v>1</v>
      </c>
      <c r="G214" s="368"/>
      <c r="H214" s="359" t="s">
        <v>485</v>
      </c>
      <c r="I214" s="359"/>
      <c r="J214" s="359"/>
      <c r="K214" s="374"/>
    </row>
    <row r="215" s="1" customFormat="1" ht="15" customHeight="1">
      <c r="B215" s="373"/>
      <c r="C215" s="307"/>
      <c r="D215" s="307"/>
      <c r="E215" s="307"/>
      <c r="F215" s="330">
        <v>2</v>
      </c>
      <c r="G215" s="368"/>
      <c r="H215" s="359" t="s">
        <v>486</v>
      </c>
      <c r="I215" s="359"/>
      <c r="J215" s="359"/>
      <c r="K215" s="374"/>
    </row>
    <row r="216" s="1" customFormat="1" ht="15" customHeight="1">
      <c r="B216" s="373"/>
      <c r="C216" s="307"/>
      <c r="D216" s="307"/>
      <c r="E216" s="307"/>
      <c r="F216" s="330">
        <v>3</v>
      </c>
      <c r="G216" s="368"/>
      <c r="H216" s="359" t="s">
        <v>487</v>
      </c>
      <c r="I216" s="359"/>
      <c r="J216" s="359"/>
      <c r="K216" s="374"/>
    </row>
    <row r="217" s="1" customFormat="1" ht="15" customHeight="1">
      <c r="B217" s="373"/>
      <c r="C217" s="307"/>
      <c r="D217" s="307"/>
      <c r="E217" s="307"/>
      <c r="F217" s="330">
        <v>4</v>
      </c>
      <c r="G217" s="368"/>
      <c r="H217" s="359" t="s">
        <v>488</v>
      </c>
      <c r="I217" s="359"/>
      <c r="J217" s="359"/>
      <c r="K217" s="374"/>
    </row>
    <row r="218" s="1" customFormat="1" ht="12.75" customHeight="1">
      <c r="B218" s="375"/>
      <c r="C218" s="376"/>
      <c r="D218" s="376"/>
      <c r="E218" s="376"/>
      <c r="F218" s="376"/>
      <c r="G218" s="376"/>
      <c r="H218" s="376"/>
      <c r="I218" s="376"/>
      <c r="J218" s="376"/>
      <c r="K218" s="377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Michal_PC\Michal</dc:creator>
  <cp:lastModifiedBy>Michal_PC\Michal</cp:lastModifiedBy>
  <dcterms:created xsi:type="dcterms:W3CDTF">2021-02-15T07:57:38Z</dcterms:created>
  <dcterms:modified xsi:type="dcterms:W3CDTF">2021-02-15T07:57:43Z</dcterms:modified>
</cp:coreProperties>
</file>